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1" activeTab="9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<sst xmlns="http://schemas.openxmlformats.org/spreadsheetml/2006/main" count="942" uniqueCount="381">
  <si>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</si>
  <si>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</si>
  <si>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</si>
  <si>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</si>
  <si>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</si>
  <si>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</si>
  <si>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</si>
  <si>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</si>
  <si>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</si>
  <si>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</si>
  <si>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</si>
  <si>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</si>
  <si>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</si>
  <si>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</si>
  <si>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</si>
  <si>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</si>
  <si>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</si>
  <si>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</si>
  <si>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</si>
  <si>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</si>
  <si>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</si>
  <si>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</si>
  <si>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</si>
  <si>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</si>
  <si>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</si>
  <si>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</si>
  <si>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</si>
  <si>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</si>
  <si>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</si>
  <si>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</si>
  <si>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</si>
  <si>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</si>
  <si>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</si>
  <si>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</si>
  <si>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</si>
  <si>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</si>
  <si>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</si>
  <si>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</si>
  <si>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</si>
  <si>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</si>
  <si>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</si>
  <si>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</si>
  <si>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</si>
  <si>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</si>
  <si>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</si>
  <si>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</si>
  <si>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</si>
  <si>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</si>
  <si>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</si>
  <si>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</si>
  <si>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</si>
  <si>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</si>
  <si>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</si>
  <si>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</si>
  <si>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</si>
  <si>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</si>
  <si>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</si>
  <si>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</si>
  <si>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</si>
  <si>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</si>
  <si>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</si>
  <si>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</si>
  <si>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</si>
  <si>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</si>
  <si>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</si>
  <si>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</si>
  <si>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</si>
  <si>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</si>
  <si>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</si>
  <si>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</si>
  <si>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</si>
  <si>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</si>
  <si>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</si>
  <si>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</si>
  <si>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</si>
  <si>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</si>
  <si>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</si>
  <si>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</si>
  <si>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</si>
  <si>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</si>
  <si>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</si>
  <si>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</si>
  <si>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</si>
  <si>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</si>
  <si>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</si>
  <si>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</si>
  <si>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</si>
  <si>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</si>
  <si>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</si>
  <si>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</si>
  <si>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</si>
  <si>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</si>
  <si>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</si>
  <si>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</si>
  <si>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</si>
  <si>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</si>
  <si>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</si>
  <si>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</si>
  <si>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</si>
  <si>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</si>
  <si>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</si>
  <si>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</si>
  <si>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</si>
  <si>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</si>
  <si>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</si>
  <si>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</si>
  <si>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</si>
  <si>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</si>
  <si>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</si>
  <si>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</si>
  <si>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</si>
  <si>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</si>
  <si>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</si>
  <si>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</si>
  <si>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</si>
  <si>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</si>
  <si>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</si>
  <si>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</si>
  <si>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</si>
  <si>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</si>
  <si>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</si>
  <si>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</si>
  <si>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</si>
  <si>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</si>
  <si>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</si>
  <si>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</si>
  <si>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</si>
  <si>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</si>
  <si>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</si>
  <si>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</si>
  <si>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</si>
  <si>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</si>
  <si>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</si>
  <si>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</si>
  <si>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</si>
  <si>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</si>
  <si>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</si>
  <si>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</si>
  <si>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</si>
  <si>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</si>
  <si>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</si>
  <si>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</si>
  <si>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</si>
  <si>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</si>
  <si>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</si>
  <si>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</si>
  <si>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</si>
  <si>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</si>
  <si>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</si>
  <si>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</si>
  <si>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</si>
  <si>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</si>
  <si>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</si>
  <si>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</si>
  <si>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</si>
  <si>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</si>
  <si>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</si>
  <si>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</si>
  <si>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</si>
  <si>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</si>
  <si>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</si>
  <si>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</si>
  <si>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</si>
  <si>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</si>
  <si>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</si>
  <si>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</si>
  <si>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</si>
  <si>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</si>
  <si>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</si>
  <si>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</si>
  <si>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</si>
  <si>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</si>
  <si>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</si>
  <si>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</si>
  <si>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</si>
  <si>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</si>
  <si>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</si>
  <si>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</si>
  <si>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</si>
  <si>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</si>
  <si>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</si>
  <si>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</si>
  <si>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</si>
  <si>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</si>
  <si>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</si>
  <si>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</si>
  <si>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</si>
  <si>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</si>
  <si>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</si>
  <si>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</si>
  <si>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</si>
  <si>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</si>
  <si>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</si>
  <si>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</si>
  <si>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</si>
  <si>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</si>
  <si>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</si>
  <si>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</si>
  <si>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</si>
  <si>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</si>
  <si>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</si>
  <si>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</si>
  <si>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</si>
  <si>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</si>
  <si>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</si>
  <si>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</si>
  <si>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</si>
  <si>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</si>
  <si>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</si>
  <si>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</si>
  <si>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</si>
  <si>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</si>
  <si>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</si>
  <si>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</si>
  <si>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</si>
  <si>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</si>
  <si>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</si>
  <si>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</si>
  <si>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</si>
  <si>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</si>
  <si>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</si>
  <si>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</si>
  <si>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</si>
  <si>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</si>
  <si>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</si>
  <si>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</si>
  <si>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</si>
  <si>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</si>
  <si>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</si>
  <si>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</si>
  <si>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</si>
  <si>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</si>
  <si>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</si>
  <si>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</si>
  <si>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</si>
  <si>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</si>
  <si>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</si>
  <si>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</si>
  <si>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</si>
  <si>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</si>
  <si>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</si>
  <si>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</si>
  <si>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</si>
  <si>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</si>
  <si>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</si>
  <si>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</si>
  <si>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</si>
  <si>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</si>
  <si>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</si>
  <si>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</si>
  <si>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</si>
  <si>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</si>
  <si>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</si>
  <si>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</si>
  <si>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</si>
  <si>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</si>
  <si>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</si>
  <si>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</si>
  <si>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</si>
  <si>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</si>
  <si>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</si>
  <si>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</si>
  <si>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</si>
  <si>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</si>
  <si>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</si>
  <si>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</si>
  <si>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</si>
  <si>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</si>
  <si>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</si>
  <si>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</si>
  <si>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</si>
  <si>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</si>
  <si>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</si>
  <si>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</si>
  <si>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</si>
  <si>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</si>
  <si>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</si>
  <si>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</si>
  <si>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</si>
  <si>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</si>
  <si>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</si>
  <si>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</si>
  <si>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</si>
  <si>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</si>
  <si>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</si>
  <si>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</si>
  <si>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</si>
  <si>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</si>
  <si>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</si>
  <si>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</si>
  <si>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</si>
  <si>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</si>
  <si>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</si>
  <si>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</si>
  <si>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</si>
  <si>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</si>
  <si>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</si>
  <si>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</si>
  <si>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</si>
  <si>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</si>
  <si>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</si>
  <si>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</si>
  <si>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</si>
  <si>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</si>
  <si>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</si>
  <si>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</si>
  <si>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</si>
  <si>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</si>
  <si>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</si>
  <si>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</si>
  <si>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</si>
  <si>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</si>
  <si>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</si>
  <si>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</si>
  <si>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</si>
  <si>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</si>
  <si>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</si>
  <si>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</si>
  <si>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</si>
  <si>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</si>
  <si>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</si>
  <si>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</si>
  <si>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</si>
  <si>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</si>
  <si>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</si>
  <si>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</si>
  <si>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</si>
  <si>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</si>
  <si>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</si>
  <si>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</si>
  <si>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</si>
  <si>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</si>
  <si>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</si>
  <si>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</si>
  <si>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</si>
  <si>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</si>
  <si>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</si>
  <si>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</si>
  <si>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</si>
  <si>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</si>
  <si>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</si>
  <si>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</si>
  <si>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</si>
  <si>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</si>
  <si>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</si>
  <si>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</si>
  <si>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</si>
  <si>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</si>
  <si>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</si>
  <si>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</si>
  <si>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</si>
  <si>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</si>
  <si>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</si>
  <si>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</si>
  <si>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</si>
  <si>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</si>
  <si>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</si>
  <si>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</si>
  <si>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</si>
  <si>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</si>
  <si>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</si>
  <si>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</si>
  <si>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</si>
  <si>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</si>
  <si>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</si>
  <si>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</si>
  <si>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</si>
  <si>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r>
      <t>Итого за десять дней (март-май</t>
    </r>
    <r>
      <rPr>
        <b/>
        <i/>
        <sz val="12"/>
        <rFont val="Arial"/>
        <family val="2"/>
      </rPr>
      <t>)</t>
    </r>
  </si>
  <si>
    <t>Итого за десять дней (март-май)</t>
  </si>
  <si>
    <t>ЯСЛИ (2023г (март-май)</t>
  </si>
  <si>
    <t>Картофель с 01.03-31.08</t>
  </si>
  <si>
    <t xml:space="preserve"> 2023 (март-май)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</si>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</sst>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30" fillId="0" borderId="62" xfId="0" applyFont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50">
      <selection activeCell="D54" sqref="D54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38" t="s">
        <v>371</v>
      </c>
      <c r="E1" s="339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32" t="s">
        <v>41</v>
      </c>
      <c r="B5" s="333"/>
      <c r="C5" s="333"/>
      <c r="D5" s="333"/>
      <c r="E5" s="334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5" t="s">
        <v>241</v>
      </c>
      <c r="B9" s="336"/>
      <c r="C9" s="336"/>
      <c r="D9" s="336"/>
      <c r="E9" s="337"/>
    </row>
    <row r="10" spans="1:5" ht="12.75">
      <c r="A10" s="156" t="s">
        <v>48</v>
      </c>
      <c r="B10" s="157" t="s">
        <v>355</v>
      </c>
      <c r="C10" s="157" t="s">
        <v>48</v>
      </c>
      <c r="D10" s="157" t="s">
        <v>355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32" t="s">
        <v>42</v>
      </c>
      <c r="B12" s="333"/>
      <c r="C12" s="333"/>
      <c r="D12" s="333"/>
      <c r="E12" s="334"/>
    </row>
    <row r="13" spans="1:5" ht="30" customHeight="1">
      <c r="A13" s="152" t="s">
        <v>242</v>
      </c>
      <c r="B13" s="153" t="s">
        <v>375</v>
      </c>
      <c r="C13" s="269" t="s">
        <v>352</v>
      </c>
      <c r="D13" s="153" t="s">
        <v>354</v>
      </c>
      <c r="E13" s="270" t="s">
        <v>352</v>
      </c>
    </row>
    <row r="14" spans="1:5" ht="27" customHeight="1">
      <c r="A14" s="169" t="s">
        <v>125</v>
      </c>
      <c r="B14" s="161" t="s">
        <v>87</v>
      </c>
      <c r="C14" s="161" t="s">
        <v>353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297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350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358</v>
      </c>
      <c r="D20" s="307"/>
      <c r="E20" s="158"/>
    </row>
    <row r="21" spans="1:5" ht="15" customHeight="1" thickBot="1">
      <c r="A21" s="313"/>
      <c r="B21" s="165"/>
      <c r="C21" s="165"/>
      <c r="D21" s="166"/>
      <c r="E21" s="319"/>
    </row>
    <row r="22" spans="1:5" ht="13.5" thickBot="1">
      <c r="A22" s="332" t="s">
        <v>43</v>
      </c>
      <c r="B22" s="333"/>
      <c r="C22" s="333"/>
      <c r="D22" s="333"/>
      <c r="E22" s="334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115</v>
      </c>
      <c r="D25" s="150"/>
      <c r="E25" s="325"/>
    </row>
    <row r="26" spans="1:5" ht="13.5" thickBot="1">
      <c r="A26" s="332" t="s">
        <v>44</v>
      </c>
      <c r="B26" s="333"/>
      <c r="C26" s="333"/>
      <c r="D26" s="333"/>
      <c r="E26" s="334"/>
    </row>
    <row r="27" spans="1:5" ht="25.5">
      <c r="A27" s="303" t="s">
        <v>282</v>
      </c>
      <c r="B27" s="153" t="s">
        <v>351</v>
      </c>
      <c r="C27" s="154" t="s">
        <v>304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298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3.5" thickBot="1">
      <c r="A36" s="162"/>
      <c r="B36" s="299"/>
      <c r="C36" s="297" t="s">
        <v>45</v>
      </c>
      <c r="D36" s="338" t="s">
        <v>371</v>
      </c>
      <c r="E36" s="339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29" t="s">
        <v>41</v>
      </c>
      <c r="B39" s="330"/>
      <c r="C39" s="330"/>
      <c r="D39" s="330"/>
      <c r="E39" s="331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29" t="s">
        <v>241</v>
      </c>
      <c r="B43" s="330"/>
      <c r="C43" s="330"/>
      <c r="D43" s="330"/>
      <c r="E43" s="331"/>
    </row>
    <row r="44" spans="1:5" ht="12.75">
      <c r="A44" s="237" t="s">
        <v>115</v>
      </c>
      <c r="B44" s="164" t="s">
        <v>355</v>
      </c>
      <c r="C44" s="164" t="s">
        <v>48</v>
      </c>
      <c r="D44" s="164" t="s">
        <v>355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32" t="s">
        <v>42</v>
      </c>
      <c r="B46" s="333"/>
      <c r="C46" s="333"/>
      <c r="D46" s="333"/>
      <c r="E46" s="334"/>
    </row>
    <row r="47" spans="1:5" ht="22.5" customHeight="1">
      <c r="A47" s="152" t="s">
        <v>242</v>
      </c>
      <c r="B47" s="321" t="s">
        <v>282</v>
      </c>
      <c r="C47" s="154" t="s">
        <v>375</v>
      </c>
      <c r="D47" s="153" t="s">
        <v>354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356</v>
      </c>
      <c r="D49" s="161" t="s">
        <v>357</v>
      </c>
      <c r="E49" s="168" t="s">
        <v>64</v>
      </c>
    </row>
    <row r="50" spans="1:5" ht="29.25" customHeight="1">
      <c r="A50" s="156" t="s">
        <v>114</v>
      </c>
      <c r="B50" s="266" t="s">
        <v>350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210</v>
      </c>
    </row>
    <row r="54" spans="1:5" ht="15.75" customHeight="1">
      <c r="A54" s="156"/>
      <c r="B54" s="157" t="s">
        <v>358</v>
      </c>
      <c r="C54" s="157"/>
      <c r="D54" s="266"/>
      <c r="E54" s="158"/>
    </row>
    <row r="55" spans="1:5" ht="13.5" thickBot="1">
      <c r="A55" s="332" t="s">
        <v>43</v>
      </c>
      <c r="B55" s="333"/>
      <c r="C55" s="333"/>
      <c r="D55" s="333"/>
      <c r="E55" s="334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115</v>
      </c>
      <c r="D58" s="157"/>
      <c r="E58" s="277"/>
    </row>
    <row r="59" spans="1:5" ht="17.25" customHeight="1" thickBot="1">
      <c r="A59" s="326" t="s">
        <v>44</v>
      </c>
      <c r="B59" s="327"/>
      <c r="C59" s="327"/>
      <c r="D59" s="327"/>
      <c r="E59" s="328"/>
    </row>
    <row r="60" spans="1:5" ht="24.75" customHeight="1">
      <c r="A60" s="303" t="s">
        <v>352</v>
      </c>
      <c r="B60" s="269" t="s">
        <v>284</v>
      </c>
      <c r="C60" s="153" t="s">
        <v>304</v>
      </c>
      <c r="D60" s="269" t="s">
        <v>325</v>
      </c>
      <c r="E60" s="155" t="s">
        <v>285</v>
      </c>
    </row>
    <row r="61" spans="1:5" ht="23.25" customHeight="1">
      <c r="A61" s="267" t="s">
        <v>126</v>
      </c>
      <c r="B61" s="161" t="s">
        <v>360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359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tabSelected="1" zoomScalePageLayoutView="0" workbookViewId="0" topLeftCell="A10">
      <selection activeCell="B25" sqref="B25:I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G4*100/G30</f>
        <v>21.986466892218463</v>
      </c>
    </row>
    <row r="5" spans="1:9" ht="13.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4.334219429676171</v>
      </c>
    </row>
    <row r="9" spans="1:10" ht="14.25" thickBot="1">
      <c r="A9" s="8" t="s">
        <v>289</v>
      </c>
      <c r="B9" s="2" t="s">
        <v>308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4.2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628.3299999999999</v>
      </c>
      <c r="H10" s="233"/>
      <c r="I10" s="221"/>
      <c r="J10">
        <f>G10*100/G30</f>
        <v>37.9609714838086</v>
      </c>
    </row>
    <row r="11" spans="1:9" ht="15.75" customHeight="1">
      <c r="A11" s="209" t="s">
        <v>290</v>
      </c>
      <c r="B11" s="36" t="s">
        <v>379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7.75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3.5">
      <c r="A13" s="211"/>
      <c r="B13" s="5" t="s">
        <v>348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337</v>
      </c>
    </row>
    <row r="16" spans="1:9" ht="14.25" thickBot="1">
      <c r="A16" s="26"/>
      <c r="B16" s="27" t="s">
        <v>248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337</v>
      </c>
    </row>
    <row r="17" spans="1:10" ht="13.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166.17000000000002</v>
      </c>
      <c r="H17" s="201"/>
      <c r="I17" s="221"/>
      <c r="J17">
        <f>G17*100/G30</f>
        <v>10.039270178830353</v>
      </c>
    </row>
    <row r="18" spans="1:9" ht="13.5">
      <c r="A18" s="9" t="s">
        <v>291</v>
      </c>
      <c r="B18" s="3" t="s">
        <v>215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3.5">
      <c r="A19" s="263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4.25" thickBot="1">
      <c r="A20" s="26"/>
      <c r="B20" s="4" t="s">
        <v>287</v>
      </c>
      <c r="C20" s="11" t="s">
        <v>305</v>
      </c>
      <c r="D20" s="11">
        <v>0.38</v>
      </c>
      <c r="E20" s="11">
        <v>0.38</v>
      </c>
      <c r="F20" s="11">
        <v>9.31</v>
      </c>
      <c r="G20" s="11">
        <v>44.67</v>
      </c>
      <c r="H20" s="15">
        <v>9.5</v>
      </c>
      <c r="I20" s="21">
        <v>386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25.679072015466406</v>
      </c>
    </row>
    <row r="22" spans="1:9" ht="13.5">
      <c r="A22" s="8" t="s">
        <v>292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3.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3.5">
      <c r="A24" s="211"/>
      <c r="B24" s="2" t="s">
        <v>311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222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237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337</v>
      </c>
    </row>
    <row r="27" spans="1:9" ht="15" customHeight="1">
      <c r="A27" s="263"/>
      <c r="B27" s="3" t="s">
        <v>272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6.5" customHeight="1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customHeight="1" thickBot="1">
      <c r="A30" s="213" t="s">
        <v>26</v>
      </c>
      <c r="B30" s="214"/>
      <c r="C30" s="214"/>
      <c r="D30" s="33">
        <f>SUM(D5:D29)</f>
        <v>69.01</v>
      </c>
      <c r="E30" s="33">
        <f>SUM(E5:E29)</f>
        <v>64.81</v>
      </c>
      <c r="F30" s="33">
        <f>SUM(F5:F29)</f>
        <v>220.09999999999997</v>
      </c>
      <c r="G30" s="52">
        <f>G4+G8+G10+G17+G21</f>
        <v>1655.2</v>
      </c>
      <c r="H30" s="33">
        <f>SUM(H5:H29)</f>
        <v>49.94</v>
      </c>
      <c r="I30" s="215"/>
    </row>
    <row r="31" spans="1:9" ht="12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6.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1">
    <mergeCell ref="B1:B2"/>
    <mergeCell ref="C1:C2"/>
    <mergeCell ref="D1:F1"/>
    <mergeCell ref="A3:B3"/>
    <mergeCell ref="A32:I32"/>
    <mergeCell ref="A33:I33"/>
    <mergeCell ref="A31:I31"/>
    <mergeCell ref="G1:G2"/>
    <mergeCell ref="H1:H2"/>
    <mergeCell ref="I1:I2"/>
    <mergeCell ref="A1:A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7" sqref="B7:I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17.47379475062592</v>
      </c>
    </row>
    <row r="5" spans="1:9" ht="17.2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3.5">
      <c r="A8" s="200" t="s">
        <v>239</v>
      </c>
      <c r="B8" s="135"/>
      <c r="C8" s="225">
        <v>0.05</v>
      </c>
      <c r="D8" s="133"/>
      <c r="E8" s="126"/>
      <c r="F8" s="126"/>
      <c r="G8" s="128">
        <f>G9</f>
        <v>36.27</v>
      </c>
      <c r="H8" s="138"/>
      <c r="I8" s="231"/>
      <c r="J8">
        <f>G8*100/G30</f>
        <v>2.3224542328601347</v>
      </c>
    </row>
    <row r="9" spans="1:10" ht="13.5">
      <c r="A9" s="8" t="s">
        <v>289</v>
      </c>
      <c r="B9" s="4" t="s">
        <v>377</v>
      </c>
      <c r="C9" s="11" t="s">
        <v>376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  <c r="J9" s="262"/>
    </row>
    <row r="10" spans="1:10" ht="13.5">
      <c r="A10" s="218" t="s">
        <v>12</v>
      </c>
      <c r="B10" s="219"/>
      <c r="C10" s="220">
        <f>C11+C12+C13+C14+C15+C16+C17</f>
        <v>530</v>
      </c>
      <c r="D10" s="201"/>
      <c r="E10" s="201"/>
      <c r="F10" s="201"/>
      <c r="G10" s="220">
        <f>G11+G12+G13+G14+G15+G16+G17</f>
        <v>541.51</v>
      </c>
      <c r="H10" s="201"/>
      <c r="I10" s="221"/>
      <c r="J10">
        <f>G10*100/G30</f>
        <v>34.67417126098956</v>
      </c>
    </row>
    <row r="11" spans="1:10" ht="13.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3.5">
      <c r="A13" s="211"/>
      <c r="B13" s="5" t="s">
        <v>349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3.5">
      <c r="A14" s="211"/>
      <c r="B14" s="5" t="s">
        <v>343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3.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4.2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337</v>
      </c>
    </row>
    <row r="18" spans="1:10" ht="13.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18.427236810931607</v>
      </c>
    </row>
    <row r="19" spans="1:10" ht="13.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4.25" thickBot="1">
      <c r="A20" s="26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27.102342944592795</v>
      </c>
    </row>
    <row r="22" spans="1:9" ht="26.25" customHeight="1">
      <c r="A22" s="272" t="s">
        <v>292</v>
      </c>
      <c r="B22" s="298" t="s">
        <v>330</v>
      </c>
      <c r="C22" s="273">
        <v>40</v>
      </c>
      <c r="D22" s="275">
        <v>1.14</v>
      </c>
      <c r="E22" s="275">
        <v>1.58</v>
      </c>
      <c r="F22" s="275">
        <v>2.65</v>
      </c>
      <c r="G22" s="274">
        <v>29.34</v>
      </c>
      <c r="H22" s="275">
        <v>3.54</v>
      </c>
      <c r="I22" s="275">
        <v>11</v>
      </c>
    </row>
    <row r="23" spans="1:9" ht="27.75" customHeight="1">
      <c r="A23" s="8"/>
      <c r="B23" s="4" t="s">
        <v>260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302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303</v>
      </c>
    </row>
    <row r="25" spans="1:9" ht="13.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337</v>
      </c>
    </row>
    <row r="28" spans="1:9" ht="13.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3.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39" customHeight="1" thickBot="1">
      <c r="A30" s="213" t="s">
        <v>27</v>
      </c>
      <c r="B30" s="214"/>
      <c r="C30" s="214"/>
      <c r="D30" s="33">
        <f>SUM(D5:D29)</f>
        <v>75.22</v>
      </c>
      <c r="E30" s="33">
        <f>SUM(E5:E29)</f>
        <v>60.379999999999995</v>
      </c>
      <c r="F30" s="33">
        <f>SUM(F5:F29)</f>
        <v>182.89</v>
      </c>
      <c r="G30" s="52">
        <f>G4+G8+G10+G18+G21</f>
        <v>1561.7099999999998</v>
      </c>
      <c r="H30" s="33">
        <f>SUM(H5:H29)</f>
        <v>99.66000000000003</v>
      </c>
      <c r="I30" s="215"/>
    </row>
    <row r="31" spans="1:9" ht="12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B26" sqref="B26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23.126136742065217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7.12208929989497</v>
      </c>
    </row>
    <row r="9" spans="1:9" ht="13.5">
      <c r="A9" s="125" t="s">
        <v>289</v>
      </c>
      <c r="B9" s="2" t="s">
        <v>306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3.5">
      <c r="A10" s="9"/>
      <c r="B10" s="4" t="s">
        <v>320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3.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558.87</v>
      </c>
      <c r="H11" s="201"/>
      <c r="I11" s="221"/>
      <c r="J11">
        <f>G11*100/G30</f>
        <v>35.791044393780254</v>
      </c>
    </row>
    <row r="12" spans="1:10" ht="15.75" customHeight="1">
      <c r="A12" s="209" t="s">
        <v>290</v>
      </c>
      <c r="B12" s="36" t="s">
        <v>378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3.5">
      <c r="A15" s="212"/>
      <c r="B15" s="2" t="s">
        <v>374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3.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3.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3.5">
      <c r="A18" s="125"/>
      <c r="B18" s="2" t="s">
        <v>319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337</v>
      </c>
    </row>
    <row r="19" spans="1:9" ht="14.25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337</v>
      </c>
    </row>
    <row r="20" spans="1:10" ht="13.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10.257576145707917</v>
      </c>
    </row>
    <row r="21" spans="1:10" ht="13.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4.25" thickBot="1">
      <c r="A22" s="9"/>
      <c r="B22" s="4" t="s">
        <v>287</v>
      </c>
      <c r="C22" s="11" t="s">
        <v>305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3.5">
      <c r="A23" s="207" t="s">
        <v>14</v>
      </c>
      <c r="B23" s="208"/>
      <c r="C23" s="222">
        <f>C24+C25+C26+C27+C28+C29</f>
        <v>426</v>
      </c>
      <c r="D23" s="203"/>
      <c r="E23" s="203"/>
      <c r="F23" s="203"/>
      <c r="G23" s="202">
        <f>G24+G25+G26+G27+G28+G29</f>
        <v>370.12000000000006</v>
      </c>
      <c r="H23" s="203"/>
      <c r="I23" s="205"/>
      <c r="J23">
        <f>G23*100/G30</f>
        <v>23.703153418551633</v>
      </c>
    </row>
    <row r="24" spans="1:10" ht="22.5" customHeight="1">
      <c r="A24" s="8" t="s">
        <v>292</v>
      </c>
      <c r="B24" s="36" t="s">
        <v>281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2"/>
    </row>
    <row r="25" spans="1:9" ht="21" customHeight="1">
      <c r="A25" s="211"/>
      <c r="B25" s="6" t="s">
        <v>328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211.93</v>
      </c>
      <c r="H25" s="17">
        <v>16.48</v>
      </c>
      <c r="I25" s="20" t="s">
        <v>326</v>
      </c>
    </row>
    <row r="26" spans="1:9" ht="13.5">
      <c r="A26" s="211"/>
      <c r="B26" s="5" t="s">
        <v>372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3.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337</v>
      </c>
    </row>
    <row r="29" spans="1:9" ht="16.5" customHeight="1">
      <c r="A29" s="236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1.75" customHeight="1" thickBot="1">
      <c r="A30" s="213" t="s">
        <v>29</v>
      </c>
      <c r="B30" s="214"/>
      <c r="C30" s="214"/>
      <c r="D30" s="33">
        <f>SUM(D5:D29)</f>
        <v>56.50000000000001</v>
      </c>
      <c r="E30" s="33">
        <f>SUM(E5:E29)</f>
        <v>60.71</v>
      </c>
      <c r="F30" s="33">
        <f>SUM(F5:F29)</f>
        <v>194.94000000000003</v>
      </c>
      <c r="G30" s="33">
        <f>G4+G8+G11+G20+G23</f>
        <v>1561.4800000000002</v>
      </c>
      <c r="H30" s="52">
        <f>SUM(H5:H29)</f>
        <v>56.370000000000005</v>
      </c>
      <c r="I30" s="215"/>
    </row>
    <row r="31" spans="1:9" ht="15.7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spans="1:9" ht="13.5">
      <c r="A32" s="382" t="s">
        <v>265</v>
      </c>
      <c r="B32" s="382"/>
      <c r="C32" s="382"/>
      <c r="D32" s="382"/>
      <c r="E32" s="382"/>
      <c r="F32" s="382"/>
      <c r="G32" s="382"/>
      <c r="H32" s="382"/>
      <c r="I32" s="382"/>
    </row>
    <row r="33" ht="12">
      <c r="A33" s="264" t="s">
        <v>280</v>
      </c>
    </row>
    <row r="34" ht="12">
      <c r="A34" t="s">
        <v>279</v>
      </c>
    </row>
    <row r="36" spans="4:9" ht="13.5">
      <c r="D36" s="310"/>
      <c r="E36" s="310"/>
      <c r="F36" s="310"/>
      <c r="G36" s="310"/>
      <c r="H36" s="310"/>
      <c r="I36" s="310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85" t="s">
        <v>368</v>
      </c>
      <c r="B1" s="385"/>
      <c r="C1" s="385"/>
      <c r="D1" s="385"/>
      <c r="E1" s="385"/>
      <c r="F1" s="385"/>
    </row>
    <row r="2" ht="12.7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4.2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4.25" thickBot="1">
      <c r="A5" s="39"/>
      <c r="B5" s="40"/>
      <c r="C5" s="40"/>
      <c r="D5" s="40"/>
      <c r="E5" s="40"/>
      <c r="F5" s="41"/>
    </row>
    <row r="6" spans="1:6" ht="15">
      <c r="A6" s="43" t="s">
        <v>30</v>
      </c>
      <c r="B6" s="31"/>
      <c r="C6" s="31"/>
      <c r="D6" s="31"/>
      <c r="E6" s="31"/>
      <c r="F6" s="32"/>
    </row>
    <row r="7" spans="1:6" ht="13.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3.5">
      <c r="A8" s="58" t="s">
        <v>98</v>
      </c>
      <c r="B8" s="42">
        <f>'День 2 Вт'!D31</f>
        <v>67.67</v>
      </c>
      <c r="C8" s="42">
        <f>'День 2 Вт'!E31</f>
        <v>63.78999999999999</v>
      </c>
      <c r="D8" s="42">
        <f>'День 2 Вт'!F31</f>
        <v>221.32</v>
      </c>
      <c r="E8" s="42">
        <f>'День 2 Вт'!G31</f>
        <v>1742.29</v>
      </c>
      <c r="F8" s="42">
        <f>'День 2 Вт'!H31</f>
        <v>74.83999999999999</v>
      </c>
    </row>
    <row r="9" spans="1:6" ht="13.5">
      <c r="A9" s="58" t="s">
        <v>99</v>
      </c>
      <c r="B9" s="42">
        <f>'День 3 Ср'!D32</f>
        <v>73.27999999999999</v>
      </c>
      <c r="C9" s="42">
        <f>'День 3 Ср'!E32</f>
        <v>66.82000000000001</v>
      </c>
      <c r="D9" s="42">
        <f>'День 3 Ср'!F32</f>
        <v>281.84999999999997</v>
      </c>
      <c r="E9" s="42">
        <f>'День 3 Ср'!G32</f>
        <v>1727.21</v>
      </c>
      <c r="F9" s="42">
        <f>'День 3 Ср'!H32</f>
        <v>93.55</v>
      </c>
    </row>
    <row r="10" spans="1:6" ht="13.5">
      <c r="A10" s="58" t="s">
        <v>100</v>
      </c>
      <c r="B10" s="10">
        <f>'День 4 Чт'!D29</f>
        <v>73.42999999999999</v>
      </c>
      <c r="C10" s="10">
        <f>'День 4 Чт'!E29</f>
        <v>58.21999999999999</v>
      </c>
      <c r="D10" s="10">
        <f>'День 4 Чт'!F29</f>
        <v>194.46</v>
      </c>
      <c r="E10" s="10">
        <f>'День 4 Чт'!G29</f>
        <v>1615.0699999999997</v>
      </c>
      <c r="F10" s="10">
        <f>'День 4 Чт'!H29</f>
        <v>110.46000000000001</v>
      </c>
    </row>
    <row r="11" spans="1:6" ht="13.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3.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3.5">
      <c r="A13" s="58" t="s">
        <v>103</v>
      </c>
      <c r="B13" s="42">
        <f>'День 7 Вт'!D30</f>
        <v>735.3999999999997</v>
      </c>
      <c r="C13" s="42">
        <f>'День 7 Вт'!E30</f>
        <v>57.42999999999999</v>
      </c>
      <c r="D13" s="42">
        <f>'День 7 Вт'!F30</f>
        <v>196.29000000000005</v>
      </c>
      <c r="E13" s="42">
        <f>'День 7 Вт'!G30</f>
        <v>1555.91</v>
      </c>
      <c r="F13" s="42">
        <f>'День 7 Вт'!H30</f>
        <v>155.50000000000003</v>
      </c>
    </row>
    <row r="14" spans="1:6" ht="13.5">
      <c r="A14" s="58" t="s">
        <v>104</v>
      </c>
      <c r="B14" s="10">
        <f>'День 8 Ср'!D30</f>
        <v>69.01</v>
      </c>
      <c r="C14" s="10">
        <f>'День 8 Ср'!E30</f>
        <v>64.81</v>
      </c>
      <c r="D14" s="10">
        <f>'День 8 Ср'!F30</f>
        <v>220.09999999999997</v>
      </c>
      <c r="E14" s="10">
        <f>'День 8 Ср'!G30</f>
        <v>1655.2</v>
      </c>
      <c r="F14" s="10">
        <f>'День 8 Ср'!H30</f>
        <v>49.94</v>
      </c>
    </row>
    <row r="15" spans="1:6" ht="13.5">
      <c r="A15" s="58" t="s">
        <v>105</v>
      </c>
      <c r="B15" s="42">
        <f>'День 9 Чт'!D30</f>
        <v>75.22</v>
      </c>
      <c r="C15" s="42">
        <f>'День 9 Чт'!E30</f>
        <v>60.379999999999995</v>
      </c>
      <c r="D15" s="42">
        <f>'День 9 Чт'!F30</f>
        <v>182.89</v>
      </c>
      <c r="E15" s="42">
        <f>'День 9 Чт'!G30</f>
        <v>1561.7099999999998</v>
      </c>
      <c r="F15" s="42">
        <f>'День 9 Чт'!H30</f>
        <v>99.66000000000003</v>
      </c>
    </row>
    <row r="16" spans="1:6" ht="14.25" thickBot="1">
      <c r="A16" s="59" t="s">
        <v>106</v>
      </c>
      <c r="B16" s="54">
        <f>'День 10 Пт'!D30</f>
        <v>56.50000000000001</v>
      </c>
      <c r="C16" s="54">
        <f>'День 10 Пт'!E30</f>
        <v>60.71</v>
      </c>
      <c r="D16" s="54">
        <f>'День 10 Пт'!F30</f>
        <v>194.94000000000003</v>
      </c>
      <c r="E16" s="54">
        <f>'День 10 Пт'!G30</f>
        <v>1561.4800000000002</v>
      </c>
      <c r="F16" s="54">
        <f>'День 10 Пт'!H30</f>
        <v>56.370000000000005</v>
      </c>
    </row>
    <row r="17" spans="1:6" ht="20.25" customHeight="1" thickBot="1">
      <c r="A17" s="50" t="s">
        <v>33</v>
      </c>
      <c r="B17" s="44">
        <f>SUM(B7:B16)</f>
        <v>1328.0899999999997</v>
      </c>
      <c r="C17" s="44">
        <f>SUM(C7:C16)</f>
        <v>601.62</v>
      </c>
      <c r="D17" s="44">
        <f>SUM(D7:D16)</f>
        <v>2162.84</v>
      </c>
      <c r="E17" s="44">
        <f>SUM(E7:E16)</f>
        <v>16344.13</v>
      </c>
      <c r="F17" s="45">
        <f>SUM(F7:F16)</f>
        <v>865.916</v>
      </c>
    </row>
    <row r="18" spans="1:6" ht="30" customHeight="1" thickBot="1">
      <c r="A18" s="46" t="s">
        <v>32</v>
      </c>
      <c r="B18" s="252">
        <f>B17/10</f>
        <v>132.80899999999997</v>
      </c>
      <c r="C18" s="252">
        <f>C17/10</f>
        <v>60.162</v>
      </c>
      <c r="D18" s="252">
        <f>D17/10</f>
        <v>216.28400000000002</v>
      </c>
      <c r="E18" s="47">
        <f>E17/10</f>
        <v>1634.413</v>
      </c>
      <c r="F18" s="48">
        <f>F17/10</f>
        <v>86.5916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7.25">
      <c r="A1" s="387" t="s">
        <v>317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">
      <c r="A3" s="385" t="s">
        <v>367</v>
      </c>
      <c r="B3" s="385"/>
      <c r="C3" s="385"/>
      <c r="D3" s="385"/>
      <c r="E3" s="385"/>
      <c r="F3" s="385"/>
    </row>
    <row r="4" ht="12.75" thickBot="1"/>
    <row r="5" spans="1:6" ht="15.75" thickBot="1">
      <c r="A5" s="287" t="s">
        <v>9</v>
      </c>
      <c r="B5" s="288" t="s">
        <v>312</v>
      </c>
      <c r="C5" s="288" t="s">
        <v>313</v>
      </c>
      <c r="D5" s="288" t="s">
        <v>314</v>
      </c>
      <c r="E5" s="288" t="s">
        <v>315</v>
      </c>
      <c r="F5" s="289" t="s">
        <v>316</v>
      </c>
    </row>
    <row r="6" spans="1:6" ht="39" customHeight="1">
      <c r="A6" s="290" t="s">
        <v>324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20.255383864058604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4.513550368581522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34.916718696939924</v>
      </c>
      <c r="E6" s="286">
        <f>('День 1 Пн'!J19+'День 2 Вт'!J18+'День 3 Ср'!J19+'День 4 Чт'!J18+'День 5 Пт'!J18+'День 6 Пн'!J19+'День 7 Вт'!J19+'День 8 Ср'!J17+'День 9 Чт'!J18+'День 10 Пт'!J20)/10</f>
        <v>15.039686881415566</v>
      </c>
      <c r="F6" s="291">
        <f>('День 1 Пн'!J22+'День 2 Вт'!J21+'День 3 Ср'!J23+'День 4 Чт'!J21+'День 5 Пт'!J21+'День 6 Пн'!J23+'День 7 Вт'!J22+'День 8 Ср'!J21+'День 9 Чт'!J21+'День 10 Пт'!J23)/10</f>
        <v>25.27466018900439</v>
      </c>
    </row>
    <row r="7" spans="1:6" ht="42" thickBot="1">
      <c r="A7" s="292" t="s">
        <v>323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3.5">
      <c r="A8" s="278"/>
    </row>
    <row r="9" ht="13.5">
      <c r="A9" s="278"/>
    </row>
    <row r="10" ht="13.5">
      <c r="A10" s="278"/>
    </row>
    <row r="11" ht="13.5">
      <c r="A11" s="278"/>
    </row>
    <row r="12" ht="13.5">
      <c r="A12" s="278"/>
    </row>
    <row r="13" ht="13.5">
      <c r="A13" s="278"/>
    </row>
    <row r="14" ht="13.5">
      <c r="A14" s="278"/>
    </row>
    <row r="15" ht="13.5">
      <c r="A15" s="278"/>
    </row>
    <row r="16" ht="13.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23">
      <selection activeCell="M46" sqref="M46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65" t="s">
        <v>146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 t="s">
        <v>147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ht="15" customHeight="1">
      <c r="A2" s="78"/>
      <c r="B2" s="79"/>
      <c r="C2" s="80"/>
      <c r="D2" s="355" t="s">
        <v>35</v>
      </c>
      <c r="E2" s="356"/>
      <c r="F2" s="366" t="s">
        <v>36</v>
      </c>
      <c r="G2" s="357"/>
      <c r="H2" s="367" t="s">
        <v>37</v>
      </c>
      <c r="I2" s="368"/>
      <c r="J2" s="366" t="s">
        <v>38</v>
      </c>
      <c r="K2" s="357"/>
      <c r="L2" s="355" t="s">
        <v>39</v>
      </c>
      <c r="M2" s="356"/>
      <c r="N2" s="366" t="s">
        <v>35</v>
      </c>
      <c r="O2" s="357"/>
      <c r="P2" s="367" t="s">
        <v>36</v>
      </c>
      <c r="Q2" s="368"/>
      <c r="R2" s="366" t="s">
        <v>37</v>
      </c>
      <c r="S2" s="357"/>
      <c r="T2" s="355" t="s">
        <v>38</v>
      </c>
      <c r="U2" s="356"/>
      <c r="V2" s="355" t="s">
        <v>39</v>
      </c>
      <c r="W2" s="357"/>
      <c r="X2" s="358" t="s">
        <v>148</v>
      </c>
      <c r="Y2" s="359"/>
      <c r="Z2" s="360" t="s">
        <v>149</v>
      </c>
      <c r="AA2" s="361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62" t="s">
        <v>369</v>
      </c>
      <c r="B4" s="363"/>
      <c r="C4" s="363"/>
      <c r="D4" s="363"/>
      <c r="E4" s="36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40">
        <v>60</v>
      </c>
      <c r="C6" s="343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41"/>
      <c r="C7" s="344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41"/>
      <c r="C8" s="344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159</v>
      </c>
      <c r="B9" s="342"/>
      <c r="C9" s="345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40">
        <v>30</v>
      </c>
      <c r="C12" s="346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162</v>
      </c>
      <c r="B13" s="341"/>
      <c r="C13" s="347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41"/>
      <c r="C14" s="347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41"/>
      <c r="C15" s="347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41"/>
      <c r="C16" s="347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41"/>
      <c r="C17" s="347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41"/>
      <c r="C18" s="347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41"/>
      <c r="C19" s="347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41"/>
      <c r="C20" s="347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42"/>
      <c r="C21" s="348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370</v>
      </c>
      <c r="B23" s="96">
        <v>200</v>
      </c>
      <c r="C23" s="90">
        <v>120</v>
      </c>
      <c r="D23" s="91">
        <v>246</v>
      </c>
      <c r="E23" s="250">
        <v>147.6</v>
      </c>
      <c r="F23" s="93">
        <v>220</v>
      </c>
      <c r="G23" s="189">
        <v>132</v>
      </c>
      <c r="H23" s="91">
        <v>100</v>
      </c>
      <c r="I23" s="92">
        <v>60</v>
      </c>
      <c r="J23" s="93">
        <v>247</v>
      </c>
      <c r="K23" s="251">
        <v>148.2</v>
      </c>
      <c r="L23" s="91">
        <v>334</v>
      </c>
      <c r="M23" s="107">
        <v>200.4</v>
      </c>
      <c r="N23" s="93">
        <v>151</v>
      </c>
      <c r="O23" s="187">
        <v>90.6</v>
      </c>
      <c r="P23" s="91">
        <v>248</v>
      </c>
      <c r="Q23" s="185">
        <v>148.8</v>
      </c>
      <c r="R23" s="93">
        <v>14</v>
      </c>
      <c r="S23" s="94">
        <v>8.4</v>
      </c>
      <c r="T23" s="91">
        <v>211</v>
      </c>
      <c r="U23" s="250">
        <v>126.6</v>
      </c>
      <c r="V23" s="93">
        <v>225</v>
      </c>
      <c r="W23" s="251">
        <v>135</v>
      </c>
      <c r="X23" s="245">
        <f t="shared" si="2"/>
        <v>1996</v>
      </c>
      <c r="Y23" s="246">
        <f t="shared" si="2"/>
        <v>1197.6</v>
      </c>
      <c r="Z23" s="95">
        <f t="shared" si="0"/>
        <v>199.6</v>
      </c>
      <c r="AA23" s="120">
        <f t="shared" si="0"/>
        <v>119.75999999999999</v>
      </c>
      <c r="AB23" s="262"/>
    </row>
    <row r="24" spans="1:27" ht="13.5" customHeight="1">
      <c r="A24" s="84" t="s">
        <v>216</v>
      </c>
      <c r="B24" s="349">
        <v>226</v>
      </c>
      <c r="C24" s="352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2311.1</v>
      </c>
      <c r="Y24" s="247">
        <f>Y25+Y26+Y27+Y28+Y29+Y30+Y31+Y32+Y33+Y34+Y35+Y36+Y37+Y38+Y39</f>
        <v>1802.1399999999999</v>
      </c>
      <c r="Z24" s="247">
        <f>Z25+Z26+Z27+Z28+Z29+Z30+Z31+Z32+Z33+Z34+Z35+Z36+Z37+Z38+Z39</f>
        <v>231.10999999999999</v>
      </c>
      <c r="AA24" s="247">
        <f>AA25+AA26+AA27+AA28+AA29+AA30+AA31+AA32+AA33+AA34+AA35+AA36+AA37+AA38+AA39</f>
        <v>180.214</v>
      </c>
    </row>
    <row r="25" spans="1:27" ht="13.5" customHeight="1">
      <c r="A25" s="76" t="s">
        <v>172</v>
      </c>
      <c r="B25" s="350"/>
      <c r="C25" s="353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50"/>
      <c r="C26" s="353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50"/>
      <c r="C27" s="353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50"/>
      <c r="C28" s="353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333</v>
      </c>
      <c r="B29" s="350"/>
      <c r="C29" s="353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50"/>
      <c r="C30" s="353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365</v>
      </c>
      <c r="B31" s="350"/>
      <c r="C31" s="353"/>
      <c r="D31" s="91">
        <v>80</v>
      </c>
      <c r="E31" s="92">
        <v>60</v>
      </c>
      <c r="F31" s="93">
        <v>31</v>
      </c>
      <c r="G31" s="94">
        <v>23.25</v>
      </c>
      <c r="H31" s="91">
        <v>81</v>
      </c>
      <c r="I31" s="92">
        <v>60.75</v>
      </c>
      <c r="J31" s="93">
        <v>90.6</v>
      </c>
      <c r="K31" s="94">
        <v>67.95</v>
      </c>
      <c r="L31" s="91">
        <v>46</v>
      </c>
      <c r="M31" s="92">
        <v>34.5</v>
      </c>
      <c r="N31" s="93">
        <v>98</v>
      </c>
      <c r="O31" s="106">
        <v>73.5</v>
      </c>
      <c r="P31" s="192">
        <v>53.5</v>
      </c>
      <c r="Q31" s="92">
        <v>40.125</v>
      </c>
      <c r="R31" s="93">
        <v>99</v>
      </c>
      <c r="S31" s="94">
        <v>74.25</v>
      </c>
      <c r="T31" s="192">
        <v>72.5</v>
      </c>
      <c r="U31" s="92">
        <v>54.4</v>
      </c>
      <c r="V31" s="93">
        <v>65.5</v>
      </c>
      <c r="W31" s="94">
        <v>49.125</v>
      </c>
      <c r="X31" s="91">
        <f t="shared" si="3"/>
        <v>717.1</v>
      </c>
      <c r="Y31" s="92">
        <f t="shared" si="3"/>
        <v>537.8499999999999</v>
      </c>
      <c r="Z31" s="95">
        <f t="shared" si="0"/>
        <v>71.71000000000001</v>
      </c>
      <c r="AA31" s="120">
        <f t="shared" si="0"/>
        <v>53.78499999999999</v>
      </c>
    </row>
    <row r="32" spans="1:27" ht="14.25" customHeight="1">
      <c r="A32" s="194" t="s">
        <v>332</v>
      </c>
      <c r="B32" s="350"/>
      <c r="C32" s="353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50"/>
      <c r="C33" s="353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50"/>
      <c r="C34" s="353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366</v>
      </c>
      <c r="B35" s="350"/>
      <c r="C35" s="353"/>
      <c r="D35" s="91">
        <v>13</v>
      </c>
      <c r="E35" s="92">
        <v>9.8</v>
      </c>
      <c r="F35" s="93">
        <v>75</v>
      </c>
      <c r="G35" s="94">
        <v>56.25</v>
      </c>
      <c r="H35" s="91">
        <v>59</v>
      </c>
      <c r="I35" s="92">
        <v>44.2</v>
      </c>
      <c r="J35" s="93"/>
      <c r="K35" s="94"/>
      <c r="L35" s="91">
        <v>59</v>
      </c>
      <c r="M35" s="92">
        <v>44.2</v>
      </c>
      <c r="N35" s="93">
        <v>55</v>
      </c>
      <c r="O35" s="94">
        <v>41.2</v>
      </c>
      <c r="P35" s="91">
        <v>13</v>
      </c>
      <c r="Q35" s="107">
        <v>9.6</v>
      </c>
      <c r="R35" s="93">
        <v>52</v>
      </c>
      <c r="S35" s="94">
        <v>39</v>
      </c>
      <c r="T35" s="91"/>
      <c r="U35" s="92"/>
      <c r="V35" s="93"/>
      <c r="W35" s="94"/>
      <c r="X35" s="91">
        <f t="shared" si="3"/>
        <v>326</v>
      </c>
      <c r="Y35" s="92">
        <f t="shared" si="3"/>
        <v>244.25</v>
      </c>
      <c r="Z35" s="95">
        <f t="shared" si="0"/>
        <v>32.6</v>
      </c>
      <c r="AA35" s="120">
        <f t="shared" si="0"/>
        <v>24.425</v>
      </c>
    </row>
    <row r="36" spans="1:27" ht="12" customHeight="1">
      <c r="A36" s="85" t="s">
        <v>178</v>
      </c>
      <c r="B36" s="350"/>
      <c r="C36" s="353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331</v>
      </c>
      <c r="B37" s="350"/>
      <c r="C37" s="353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3.5">
      <c r="A38" s="76" t="s">
        <v>179</v>
      </c>
      <c r="B38" s="350"/>
      <c r="C38" s="353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233</v>
      </c>
      <c r="B39" s="351"/>
      <c r="C39" s="354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40">
        <v>108</v>
      </c>
      <c r="C40" s="343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1164</v>
      </c>
      <c r="Y40" s="244">
        <f>Y41+Y42+Y43+Y44+Y47</f>
        <v>950</v>
      </c>
      <c r="Z40" s="95">
        <f t="shared" si="4"/>
        <v>116.4</v>
      </c>
      <c r="AA40" s="271">
        <f t="shared" si="4"/>
        <v>95</v>
      </c>
    </row>
    <row r="41" spans="1:27" ht="13.5">
      <c r="A41" s="76" t="s">
        <v>181</v>
      </c>
      <c r="B41" s="341"/>
      <c r="C41" s="344"/>
      <c r="D41" s="91">
        <v>108</v>
      </c>
      <c r="E41" s="92">
        <v>95</v>
      </c>
      <c r="F41" s="93"/>
      <c r="G41" s="187"/>
      <c r="H41" s="91">
        <v>108</v>
      </c>
      <c r="I41" s="92">
        <v>95</v>
      </c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>
        <v>108</v>
      </c>
      <c r="S41" s="94">
        <v>95</v>
      </c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648</v>
      </c>
      <c r="Y41" s="244">
        <f t="shared" si="5"/>
        <v>570</v>
      </c>
      <c r="Z41" s="95">
        <f t="shared" si="4"/>
        <v>64.8</v>
      </c>
      <c r="AA41" s="120">
        <f t="shared" si="4"/>
        <v>57</v>
      </c>
    </row>
    <row r="42" spans="1:27" ht="13.5">
      <c r="A42" s="76" t="s">
        <v>182</v>
      </c>
      <c r="B42" s="341"/>
      <c r="C42" s="344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3">
        <f t="shared" si="5"/>
        <v>0</v>
      </c>
      <c r="Y42" s="244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334</v>
      </c>
      <c r="B43" s="341"/>
      <c r="C43" s="344"/>
      <c r="D43" s="91"/>
      <c r="E43" s="92"/>
      <c r="F43" s="93">
        <v>129</v>
      </c>
      <c r="G43" s="94">
        <v>95</v>
      </c>
      <c r="H43" s="91"/>
      <c r="I43" s="92"/>
      <c r="J43" s="93">
        <v>129</v>
      </c>
      <c r="K43" s="94">
        <v>95</v>
      </c>
      <c r="L43" s="91"/>
      <c r="M43" s="92"/>
      <c r="N43" s="93"/>
      <c r="O43" s="94"/>
      <c r="P43" s="91">
        <v>129</v>
      </c>
      <c r="Q43" s="92">
        <v>95</v>
      </c>
      <c r="R43" s="93"/>
      <c r="S43" s="94"/>
      <c r="T43" s="91">
        <v>129</v>
      </c>
      <c r="U43" s="92">
        <v>95</v>
      </c>
      <c r="V43" s="93"/>
      <c r="W43" s="94"/>
      <c r="X43" s="243">
        <f t="shared" si="5"/>
        <v>516</v>
      </c>
      <c r="Y43" s="244">
        <f t="shared" si="5"/>
        <v>380</v>
      </c>
      <c r="Z43" s="95">
        <f t="shared" si="4"/>
        <v>51.6</v>
      </c>
      <c r="AA43" s="120">
        <f t="shared" si="4"/>
        <v>38</v>
      </c>
    </row>
    <row r="44" spans="1:27" ht="12.75" customHeight="1">
      <c r="A44" s="76" t="s">
        <v>183</v>
      </c>
      <c r="B44" s="341"/>
      <c r="C44" s="344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/>
      <c r="W44" s="94"/>
      <c r="X44" s="243">
        <f t="shared" si="5"/>
        <v>0</v>
      </c>
      <c r="Y44" s="244">
        <f t="shared" si="5"/>
        <v>0</v>
      </c>
      <c r="Z44" s="95">
        <f t="shared" si="4"/>
        <v>0</v>
      </c>
      <c r="AA44" s="120">
        <f t="shared" si="4"/>
        <v>0</v>
      </c>
    </row>
    <row r="45" spans="1:27" ht="13.5">
      <c r="A45" s="76" t="s">
        <v>184</v>
      </c>
      <c r="B45" s="341"/>
      <c r="C45" s="344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41"/>
      <c r="C46" s="344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42"/>
      <c r="C47" s="345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40">
        <v>34</v>
      </c>
      <c r="C55" s="343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41"/>
      <c r="C56" s="344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194</v>
      </c>
      <c r="B57" s="342"/>
      <c r="C57" s="345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40">
        <v>390</v>
      </c>
      <c r="C59" s="343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41"/>
      <c r="C60" s="344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41"/>
      <c r="C61" s="344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41"/>
      <c r="C62" s="344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41"/>
      <c r="C63" s="344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198</v>
      </c>
      <c r="B64" s="342"/>
      <c r="C64" s="345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40">
        <v>9</v>
      </c>
      <c r="C75" s="343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41"/>
      <c r="C76" s="344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41"/>
      <c r="C77" s="344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41"/>
      <c r="C78" s="344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42"/>
      <c r="C79" s="345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E4"/>
    <mergeCell ref="B6:B9"/>
    <mergeCell ref="C6:C9"/>
    <mergeCell ref="B12:B21"/>
    <mergeCell ref="C12:C21"/>
    <mergeCell ref="B24:B39"/>
    <mergeCell ref="C24:C39"/>
    <mergeCell ref="B40:B47"/>
    <mergeCell ref="C40:C47"/>
    <mergeCell ref="B55:B57"/>
    <mergeCell ref="C55:C57"/>
    <mergeCell ref="B59:B64"/>
    <mergeCell ref="C59:C64"/>
    <mergeCell ref="B75:B79"/>
    <mergeCell ref="C75:C79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18.10531502444211</v>
      </c>
    </row>
    <row r="5" spans="1:9" ht="12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7.27363493730631</v>
      </c>
    </row>
    <row r="9" spans="1:9" ht="13.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4.25" thickBot="1">
      <c r="A10" s="125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29.63071018269991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3.5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337</v>
      </c>
    </row>
    <row r="18" spans="1:9" ht="14.25" thickBot="1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337</v>
      </c>
    </row>
    <row r="19" spans="1:10" ht="13.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14.989432190972627</v>
      </c>
    </row>
    <row r="20" spans="1:10" ht="13.5">
      <c r="A20" s="9" t="s">
        <v>291</v>
      </c>
      <c r="B20" s="3" t="s">
        <v>322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4.25" thickBot="1">
      <c r="A21" s="9"/>
      <c r="B21" s="4" t="s">
        <v>249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3.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462.74</v>
      </c>
      <c r="H22" s="203"/>
      <c r="I22" s="205"/>
      <c r="J22">
        <f>G22*100/G31</f>
        <v>30.000907664579035</v>
      </c>
    </row>
    <row r="23" spans="1:10" ht="15" customHeight="1">
      <c r="A23" s="8" t="s">
        <v>292</v>
      </c>
      <c r="B23" s="36" t="s">
        <v>277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2"/>
    </row>
    <row r="24" spans="1:10" ht="17.25" customHeight="1">
      <c r="A24" s="8"/>
      <c r="B24" s="5" t="s">
        <v>235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236</v>
      </c>
      <c r="J24" s="262"/>
    </row>
    <row r="25" spans="1:9" ht="27" customHeight="1">
      <c r="A25" s="8"/>
      <c r="B25" s="5" t="s">
        <v>296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3.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337</v>
      </c>
    </row>
    <row r="29" spans="1:9" ht="13.5">
      <c r="A29" s="263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3.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1.5" customHeight="1" thickBot="1">
      <c r="A31" s="213" t="s">
        <v>15</v>
      </c>
      <c r="B31" s="214"/>
      <c r="C31" s="214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5"/>
    </row>
    <row r="32" spans="1:9" ht="15">
      <c r="A32" s="371" t="s">
        <v>223</v>
      </c>
      <c r="B32" s="371"/>
      <c r="C32" s="371"/>
      <c r="D32" s="371"/>
      <c r="E32" s="371"/>
      <c r="F32" s="371"/>
      <c r="G32" s="371"/>
      <c r="H32" s="371"/>
      <c r="I32" s="371"/>
    </row>
    <row r="33" spans="1:9" ht="1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G4*100/G31</f>
        <v>21.660573153722975</v>
      </c>
    </row>
    <row r="5" spans="1:10" ht="15.75" customHeight="1">
      <c r="A5" s="7" t="s">
        <v>288</v>
      </c>
      <c r="B5" s="1" t="s">
        <v>361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201"/>
      <c r="C8" s="196">
        <v>0.05</v>
      </c>
      <c r="D8" s="126"/>
      <c r="E8" s="126"/>
      <c r="F8" s="126"/>
      <c r="G8" s="217">
        <f>G9</f>
        <v>36.27</v>
      </c>
      <c r="H8" s="134"/>
      <c r="I8" s="132"/>
      <c r="J8">
        <f>G8*100/G31</f>
        <v>2.0817429934167104</v>
      </c>
    </row>
    <row r="9" spans="1:9" ht="13.5">
      <c r="A9" s="125" t="s">
        <v>289</v>
      </c>
      <c r="B9" s="4" t="s">
        <v>377</v>
      </c>
      <c r="C9" s="11" t="s">
        <v>376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550.3</v>
      </c>
      <c r="H10" s="201"/>
      <c r="I10" s="221"/>
      <c r="J10">
        <f>G10*100/G31</f>
        <v>31.584868190714516</v>
      </c>
    </row>
    <row r="11" spans="1:9" ht="15.75" customHeight="1">
      <c r="A11" s="209" t="s">
        <v>290</v>
      </c>
      <c r="B11" s="36" t="s">
        <v>379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3.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27.75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3.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  <c r="J16" s="262"/>
    </row>
    <row r="17" spans="1:10" ht="14.25" thickBot="1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17.769716866882096</v>
      </c>
    </row>
    <row r="19" spans="1:10" ht="13.5">
      <c r="A19" s="9" t="s">
        <v>291</v>
      </c>
      <c r="B19" s="3" t="s">
        <v>214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4.2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468.73</v>
      </c>
      <c r="H21" s="203"/>
      <c r="I21" s="205"/>
      <c r="J21">
        <f>G21*100/G31</f>
        <v>26.903098795263706</v>
      </c>
    </row>
    <row r="22" spans="1:10" ht="17.25" customHeight="1">
      <c r="A22" s="8" t="s">
        <v>292</v>
      </c>
      <c r="B22" s="36" t="s">
        <v>338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62"/>
    </row>
    <row r="23" spans="1:9" ht="13.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295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0.75" customHeight="1" thickBot="1">
      <c r="A31" s="213" t="s">
        <v>17</v>
      </c>
      <c r="B31" s="214"/>
      <c r="C31" s="214"/>
      <c r="D31" s="33">
        <f>SUM(D5:D30)</f>
        <v>67.67</v>
      </c>
      <c r="E31" s="33">
        <f>SUM(E5:E30)</f>
        <v>63.78999999999999</v>
      </c>
      <c r="F31" s="33">
        <f>SUM(F5:F30)</f>
        <v>221.32</v>
      </c>
      <c r="G31" s="52">
        <f>G4+G8+G10+G18+G21</f>
        <v>1742.29</v>
      </c>
      <c r="H31" s="33">
        <f>SUM(H5:H30)</f>
        <v>74.83999999999999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4.25" customHeight="1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.7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10">
      <selection activeCell="B18" sqref="B18:I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G4*100/G32</f>
        <v>22.215017282206563</v>
      </c>
    </row>
    <row r="5" spans="1:9" ht="13.5">
      <c r="A5" s="7" t="s">
        <v>288</v>
      </c>
      <c r="B5" s="1" t="s">
        <v>362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3.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3.909194597066946</v>
      </c>
    </row>
    <row r="9" spans="1:10" ht="14.25" thickBot="1">
      <c r="A9" s="125" t="s">
        <v>289</v>
      </c>
      <c r="B9" s="2" t="s">
        <v>309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3.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657.48</v>
      </c>
      <c r="H10" s="201"/>
      <c r="I10" s="221"/>
      <c r="J10">
        <f>G10*100/G32</f>
        <v>38.066013976297036</v>
      </c>
    </row>
    <row r="11" spans="1:10" ht="16.5" customHeight="1">
      <c r="A11" s="209" t="s">
        <v>290</v>
      </c>
      <c r="B11" s="1" t="s">
        <v>339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340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299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27.7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3.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166.17000000000002</v>
      </c>
      <c r="H19" s="201"/>
      <c r="I19" s="221"/>
      <c r="J19">
        <f>G19*100/G32</f>
        <v>9.620717805015024</v>
      </c>
    </row>
    <row r="20" spans="1:10" ht="12" customHeight="1">
      <c r="A20" s="9" t="s">
        <v>291</v>
      </c>
      <c r="B20" s="3" t="s">
        <v>215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287</v>
      </c>
      <c r="C22" s="11" t="s">
        <v>305</v>
      </c>
      <c r="D22" s="12">
        <v>0.38</v>
      </c>
      <c r="E22" s="12">
        <v>0.38</v>
      </c>
      <c r="F22" s="12">
        <v>9.31</v>
      </c>
      <c r="G22" s="12">
        <v>44.67</v>
      </c>
      <c r="H22" s="16">
        <v>9.5</v>
      </c>
      <c r="I22" s="23">
        <v>386</v>
      </c>
    </row>
    <row r="23" spans="1:10" ht="13.5">
      <c r="A23" s="207" t="s">
        <v>14</v>
      </c>
      <c r="B23" s="208"/>
      <c r="C23" s="276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26.18905633941443</v>
      </c>
    </row>
    <row r="24" spans="1:9" ht="13.5">
      <c r="A24" s="8" t="s">
        <v>292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278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3.5">
      <c r="A26" s="211"/>
      <c r="B26" s="5" t="s">
        <v>310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307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237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14.25" customHeight="1">
      <c r="A31" s="8"/>
      <c r="B31" s="2" t="s">
        <v>272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73.27999999999999</v>
      </c>
      <c r="E32" s="33">
        <f>SUM(E5:E31)</f>
        <v>66.82000000000001</v>
      </c>
      <c r="F32" s="33">
        <f>SUM(F5:F31)</f>
        <v>281.84999999999997</v>
      </c>
      <c r="G32" s="52">
        <f>G4+G8+G10+G19+G23</f>
        <v>1727.21</v>
      </c>
      <c r="H32" s="33">
        <f>SUM(H5:H31)</f>
        <v>93.55</v>
      </c>
      <c r="I32" s="215"/>
    </row>
    <row r="33" spans="1:9" ht="12.75" customHeight="1" hidden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5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69"/>
      <c r="C35" s="369"/>
      <c r="D35" s="369"/>
      <c r="E35" s="369"/>
      <c r="F35" s="369"/>
      <c r="G35" s="369"/>
      <c r="H35" s="369"/>
      <c r="I35" s="369"/>
    </row>
    <row r="37" spans="2:9" ht="13.5">
      <c r="B37" s="312"/>
      <c r="C37" s="310"/>
      <c r="D37" s="310"/>
      <c r="E37" s="310"/>
      <c r="F37" s="310"/>
      <c r="G37" s="310"/>
      <c r="H37" s="310"/>
      <c r="I37" s="310"/>
    </row>
  </sheetData>
  <sheetProtection/>
  <mergeCells count="11">
    <mergeCell ref="I1:I2"/>
    <mergeCell ref="A1:A2"/>
    <mergeCell ref="B1:B2"/>
    <mergeCell ref="C1:C2"/>
    <mergeCell ref="D1:F1"/>
    <mergeCell ref="A35:I35"/>
    <mergeCell ref="A33:I33"/>
    <mergeCell ref="A34:I34"/>
    <mergeCell ref="A3:B3"/>
    <mergeCell ref="G1:G2"/>
    <mergeCell ref="H1:H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G4*100/G29</f>
        <v>19.341576526094848</v>
      </c>
    </row>
    <row r="5" spans="1:10" ht="16.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3.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3.5">
      <c r="A8" s="200" t="s">
        <v>239</v>
      </c>
      <c r="B8" s="135"/>
      <c r="C8" s="225">
        <v>0.05</v>
      </c>
      <c r="D8" s="126"/>
      <c r="E8" s="126"/>
      <c r="F8" s="226"/>
      <c r="G8" s="128">
        <f>G9</f>
        <v>36.27</v>
      </c>
      <c r="H8" s="227"/>
      <c r="I8" s="255"/>
      <c r="J8">
        <f>G8*100/G29</f>
        <v>2.2457230955933807</v>
      </c>
    </row>
    <row r="9" spans="1:9" ht="14.25" thickBot="1">
      <c r="A9" s="125" t="s">
        <v>289</v>
      </c>
      <c r="B9" s="4" t="s">
        <v>377</v>
      </c>
      <c r="C9" s="11" t="s">
        <v>376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3.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593.27</v>
      </c>
      <c r="H10" s="203"/>
      <c r="I10" s="205"/>
      <c r="J10">
        <f>G10*100/G29</f>
        <v>36.73339236070264</v>
      </c>
    </row>
    <row r="11" spans="1:10" ht="13.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294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295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3.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3.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</row>
    <row r="17" spans="1:9" ht="13.5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17.818422730903304</v>
      </c>
    </row>
    <row r="19" spans="1:10" ht="13.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4.25" thickBot="1">
      <c r="A20" s="9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3.5">
      <c r="A21" s="207" t="s">
        <v>14</v>
      </c>
      <c r="B21" s="208"/>
      <c r="C21" s="222">
        <f>C22+C23+C24+C25+C26+C27+C28</f>
        <v>421</v>
      </c>
      <c r="D21" s="203"/>
      <c r="E21" s="203"/>
      <c r="F21" s="203"/>
      <c r="G21" s="202">
        <f>G22+G23+G24+G25+G26+G27+G28</f>
        <v>385.37</v>
      </c>
      <c r="H21" s="203"/>
      <c r="I21" s="205"/>
      <c r="J21">
        <f>G21*100/G29</f>
        <v>23.860885286705845</v>
      </c>
    </row>
    <row r="22" spans="1:10" ht="16.5" customHeight="1">
      <c r="A22" s="8" t="s">
        <v>292</v>
      </c>
      <c r="B22" s="36" t="s">
        <v>378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343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3.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337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337</v>
      </c>
    </row>
    <row r="28" spans="1:9" ht="13.5">
      <c r="A28" s="9"/>
      <c r="B28" s="3" t="s">
        <v>254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337</v>
      </c>
    </row>
    <row r="29" spans="1:9" ht="28.5" customHeight="1" thickBot="1">
      <c r="A29" s="213" t="s">
        <v>19</v>
      </c>
      <c r="B29" s="214"/>
      <c r="C29" s="214"/>
      <c r="D29" s="33">
        <f>SUM(D5:D28)</f>
        <v>73.42999999999999</v>
      </c>
      <c r="E29" s="33">
        <f>SUM(E5:E28)</f>
        <v>58.21999999999999</v>
      </c>
      <c r="F29" s="33">
        <f>SUM(F5:F28)</f>
        <v>194.46</v>
      </c>
      <c r="G29" s="33">
        <f>G4+G8+G10+G18+G21</f>
        <v>1615.0699999999997</v>
      </c>
      <c r="H29" s="33">
        <f>SUM(H5:H28)</f>
        <v>110.46000000000001</v>
      </c>
      <c r="I29" s="215"/>
    </row>
    <row r="30" spans="1:9" ht="14.25" customHeight="1">
      <c r="A30" s="371" t="s">
        <v>71</v>
      </c>
      <c r="B30" s="371"/>
      <c r="C30" s="371"/>
      <c r="D30" s="371"/>
      <c r="E30" s="371"/>
      <c r="F30" s="371"/>
      <c r="G30" s="371"/>
      <c r="H30" s="371"/>
      <c r="I30" s="371"/>
    </row>
    <row r="31" ht="12">
      <c r="A31" s="264" t="s">
        <v>280</v>
      </c>
    </row>
    <row r="32" ht="12">
      <c r="A32" t="s">
        <v>279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4.2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20.793719649592116</v>
      </c>
    </row>
    <row r="5" spans="1:9" ht="13.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6.759329549699358</v>
      </c>
    </row>
    <row r="9" spans="1:9" ht="13.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3.5">
      <c r="A10" s="263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537.04</v>
      </c>
      <c r="H11" s="201"/>
      <c r="I11" s="221"/>
      <c r="J11">
        <f>G11*100/G30</f>
        <v>32.356095386135515</v>
      </c>
    </row>
    <row r="12" spans="1:10" ht="16.5" customHeight="1">
      <c r="A12" s="209" t="s">
        <v>290</v>
      </c>
      <c r="B12" s="1" t="s">
        <v>339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3.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0"/>
      <c r="B14" s="4" t="s">
        <v>329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>
      <c r="A16" s="212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3.5">
      <c r="A17" s="311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337</v>
      </c>
    </row>
    <row r="18" spans="1:10" ht="13.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17.472195110195326</v>
      </c>
    </row>
    <row r="19" spans="1:10" ht="13.5">
      <c r="A19" s="9" t="s">
        <v>291</v>
      </c>
      <c r="B19" s="3" t="s">
        <v>321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4.25" thickBot="1">
      <c r="A20" s="9"/>
      <c r="B20" s="4" t="s">
        <v>273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3.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375.42</v>
      </c>
      <c r="H21" s="203"/>
      <c r="I21" s="205"/>
      <c r="J21">
        <f>G21*100/G30</f>
        <v>22.618660304377688</v>
      </c>
    </row>
    <row r="22" spans="1:10" ht="27.75">
      <c r="A22" s="8" t="s">
        <v>292</v>
      </c>
      <c r="B22" s="36" t="s">
        <v>281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3.5">
      <c r="A23" s="8"/>
      <c r="B23" s="2" t="s">
        <v>364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3.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307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3.5">
      <c r="A26" s="211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3.5">
      <c r="A27" s="8"/>
      <c r="B27" s="2" t="s">
        <v>248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337</v>
      </c>
    </row>
    <row r="28" spans="1:9" ht="13.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3.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8.5" thickBot="1">
      <c r="A30" s="213" t="s">
        <v>22</v>
      </c>
      <c r="B30" s="214"/>
      <c r="C30" s="214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15.578099427762236</v>
      </c>
    </row>
    <row r="5" spans="1:9" ht="24" customHeight="1">
      <c r="A5" s="7" t="s">
        <v>288</v>
      </c>
      <c r="B5" s="1" t="s">
        <v>363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6.756003853609276</v>
      </c>
    </row>
    <row r="9" spans="1:9" ht="13.5" customHeight="1">
      <c r="A9" s="125" t="s">
        <v>289</v>
      </c>
      <c r="B9" s="4" t="s">
        <v>287</v>
      </c>
      <c r="C9" s="11" t="s">
        <v>305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300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3.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40.4541919608139</v>
      </c>
    </row>
    <row r="12" spans="1:9" ht="13.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380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327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3.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14.10397780692489</v>
      </c>
    </row>
    <row r="20" spans="1:10" ht="12" customHeight="1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320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274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3.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398.16</v>
      </c>
      <c r="H23" s="203"/>
      <c r="I23" s="205"/>
      <c r="J23">
        <f>G23*100/G32</f>
        <v>23.107726950889695</v>
      </c>
    </row>
    <row r="24" spans="1:10" ht="17.25" customHeight="1">
      <c r="A24" s="8" t="s">
        <v>292</v>
      </c>
      <c r="B24" s="1" t="s">
        <v>339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2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347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346</v>
      </c>
    </row>
    <row r="27" spans="1:9" ht="12" customHeight="1" thickBot="1">
      <c r="A27" s="211"/>
      <c r="B27" s="235" t="s">
        <v>222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318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248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5"/>
    </row>
    <row r="33" spans="1:9" ht="15" customHeight="1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spans="1:9" ht="15" customHeight="1">
      <c r="A34" s="371" t="s">
        <v>71</v>
      </c>
      <c r="B34" s="371"/>
      <c r="C34" s="371"/>
      <c r="D34" s="371"/>
      <c r="E34" s="371"/>
      <c r="F34" s="371"/>
      <c r="G34" s="371"/>
      <c r="H34" s="371"/>
      <c r="I34" s="371"/>
    </row>
    <row r="35" spans="1:9" ht="1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  <row r="37" spans="2:9" ht="13.5">
      <c r="B37" s="314"/>
      <c r="C37" s="315"/>
      <c r="D37" s="316"/>
      <c r="E37" s="316"/>
      <c r="F37" s="316"/>
      <c r="G37" s="317"/>
      <c r="H37" s="316"/>
      <c r="I37" s="316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3.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4.2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22.27313919185557</v>
      </c>
    </row>
    <row r="5" spans="1:10" ht="27.75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4.2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239</v>
      </c>
      <c r="B8" s="135"/>
      <c r="C8" s="225">
        <v>0.05</v>
      </c>
      <c r="D8" s="133"/>
      <c r="E8" s="133"/>
      <c r="F8" s="133"/>
      <c r="G8" s="217">
        <f>G9</f>
        <v>36.27</v>
      </c>
      <c r="H8" s="134"/>
      <c r="I8" s="132"/>
      <c r="J8">
        <f>G8*100/G30</f>
        <v>2.331111696691968</v>
      </c>
    </row>
    <row r="9" spans="1:9" ht="13.5">
      <c r="A9" s="125" t="s">
        <v>289</v>
      </c>
      <c r="B9" s="4" t="s">
        <v>377</v>
      </c>
      <c r="C9" s="11" t="s">
        <v>376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3.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496.58</v>
      </c>
      <c r="H10" s="201"/>
      <c r="I10" s="221"/>
      <c r="J10">
        <f>G10*100/G30</f>
        <v>31.91572777345733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27.75">
      <c r="A12" s="210"/>
      <c r="B12" s="4" t="s">
        <v>373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3.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13.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19.898323167792483</v>
      </c>
    </row>
    <row r="20" spans="1:10" ht="13.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4.2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3.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366.91</v>
      </c>
      <c r="H22" s="203"/>
      <c r="I22" s="205"/>
      <c r="J22">
        <f>G22*100/G30</f>
        <v>23.581698170202646</v>
      </c>
    </row>
    <row r="23" spans="1:10" ht="13.5">
      <c r="A23" s="8" t="s">
        <v>292</v>
      </c>
      <c r="B23" s="36" t="s">
        <v>378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344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345</v>
      </c>
    </row>
    <row r="25" spans="1:9" ht="13.5">
      <c r="A25" s="211"/>
      <c r="B25" s="5" t="s">
        <v>293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3.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3.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337</v>
      </c>
    </row>
    <row r="29" spans="1:9" ht="13.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5.5" customHeight="1" thickBot="1">
      <c r="A30" s="213" t="s">
        <v>25</v>
      </c>
      <c r="B30" s="214"/>
      <c r="C30" s="214"/>
      <c r="D30" s="52">
        <f>SUM(D5:D29)</f>
        <v>735.3999999999997</v>
      </c>
      <c r="E30" s="33">
        <f>SUM(E5:E29)</f>
        <v>57.42999999999999</v>
      </c>
      <c r="F30" s="33">
        <f>SUM(F5:F29)</f>
        <v>196.29000000000005</v>
      </c>
      <c r="G30" s="33">
        <f>G4+G8+G10+G19+G22</f>
        <v>1555.91</v>
      </c>
      <c r="H30" s="33">
        <f>SUM(H5:H29)</f>
        <v>155.50000000000003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2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ht="10.5" customHeight="1">
      <c r="A33" s="264" t="s">
        <v>280</v>
      </c>
    </row>
    <row r="34" ht="10.5" customHeight="1">
      <c r="A34" t="s">
        <v>279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2022-09-04T02:40:10Z</cp:lastPrinted>
  <dcterms:created xsi:type="dcterms:W3CDTF">1996-10-08T23:32:33Z</dcterms:created>
  <dcterms:modified xsi:type="dcterms:W3CDTF">2023-02-12T04:04:41Z</dcterms:modified>
  <cp:category/>
  <cp:version/>
  <cp:contentType/>
  <cp:contentStatus/>
</cp:coreProperties>
</file>