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11"/>
  </bookViews>
  <sheets>
    <sheet name="Общая сделала" sheetId="1" r:id="rId1"/>
    <sheet name="День 1 Пн" sheetId="2" r:id="rId2"/>
    <sheet name="День 2 Вт" sheetId="3" r:id="rId3"/>
    <sheet name="День 3 Ср" sheetId="4" r:id="rId4"/>
    <sheet name="День 4 Чт" sheetId="5" r:id="rId5"/>
    <sheet name="День 5 Пт" sheetId="6" r:id="rId6"/>
    <sheet name="День 6 Пн" sheetId="7" r:id="rId7"/>
    <sheet name="День 7 Вт" sheetId="8" r:id="rId8"/>
    <sheet name="День 8 Ср" sheetId="9" r:id="rId9"/>
    <sheet name="День 9 Чт" sheetId="10" r:id="rId10"/>
    <sheet name="День 10 Пт" sheetId="11" r:id="rId11"/>
    <sheet name="Общая за 10 дней" sheetId="12" r:id="rId12"/>
    <sheet name="Процент" sheetId="13" r:id="rId13"/>
  </sheets>
  <definedNames/>
  <calcPr fullCalcOnLoad="1"/>
</workbook>
</file>

<file path=xl/sharedStrings.xml><?xml version="1.0" encoding="utf-8"?>
<sst xmlns="http://schemas.openxmlformats.org/spreadsheetml/2006/main" count="860" uniqueCount="328">
  <si>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</si>
  <si>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</si>
  <si>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</si>
  <si>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</si>
  <si>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</si>
  <si>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</si>
  <si>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</si>
  <si>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</si>
  <si>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</si>
  <si>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</si>
  <si>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</si>
  <si>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</si>
  <si>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</si>
  <si>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</si>
  <si>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</si>
  <si>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</si>
  <si>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</si>
  <si>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</si>
  <si>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</si>
  <si>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</si>
  <si>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</si>
  <si>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</si>
  <si>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</si>
  <si>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</si>
  <si>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</si>
  <si>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</si>
  <si>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</si>
  <si>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</si>
  <si>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</si>
  <si>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</si>
  <si>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</si>
  <si>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</si>
  <si>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</si>
  <si>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</si>
  <si>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</si>
  <si>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</si>
  <si>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</si>
  <si>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</si>
  <si>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</si>
  <si>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</si>
  <si>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</si>
  <si>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</si>
  <si>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</si>
  <si>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</si>
  <si>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</si>
  <si>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</si>
  <si>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</si>
  <si>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</si>
  <si>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</si>
  <si>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</si>
  <si>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</si>
  <si>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</si>
  <si>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</si>
  <si>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</si>
  <si>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</si>
  <si>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</si>
  <si>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</si>
  <si>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</si>
  <si>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</si>
  <si>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</si>
  <si>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</si>
  <si>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</si>
  <si>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</si>
  <si>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Соус сметанный</t>
  </si>
  <si>
    <t>Каша жидкая манная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</si>
  <si>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</si>
  <si>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</si>
  <si>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</si>
  <si>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</si>
  <si>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</si>
  <si>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</si>
  <si>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</si>
  <si>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</si>
  <si>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</si>
  <si>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</si>
  <si>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</si>
  <si>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</si>
  <si>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</si>
  <si>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</si>
  <si>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</si>
  <si>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</si>
  <si>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</si>
  <si>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</si>
  <si>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</si>
  <si>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</si>
  <si>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</si>
  <si>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</si>
  <si>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</si>
  <si>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</si>
  <si>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</si>
  <si>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</si>
  <si>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</si>
  <si>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</si>
  <si>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</si>
  <si>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</si>
  <si>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</si>
  <si>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</si>
  <si>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</si>
  <si>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</si>
  <si>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</si>
  <si>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</si>
  <si>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</si>
  <si>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</si>
  <si>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</si>
  <si>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</si>
  <si>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</si>
  <si>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</si>
  <si>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Чай с сахаром (6.1.1/2)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</si>
  <si>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</si>
  <si>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</si>
  <si>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</si>
  <si>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</si>
  <si>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</si>
  <si>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Тефтели мясные (1.6.1)</t>
  </si>
  <si>
    <t>Чай с лимоном (6.14.1/2)</t>
  </si>
  <si>
    <t>САД 1-3 НЕДЕЛЯ</t>
  </si>
  <si>
    <t>САД 2-4 НЕДЕЛЯ</t>
  </si>
  <si>
    <t>Бутерброд с маслом и сыром (10.2.1/3)</t>
  </si>
  <si>
    <t>Кофейный напиток с молоком (6.3.1/3)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</si>
  <si>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</si>
  <si>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</si>
  <si>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</si>
  <si>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</si>
  <si>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</si>
  <si>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</si>
  <si>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</si>
  <si>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Кисель из черной смородины (6.22.1)</t>
  </si>
  <si>
    <t>Хлеб ржаной (10.3.1/1)</t>
  </si>
  <si>
    <t>Полоска песочная (10.15.1)</t>
  </si>
  <si>
    <t>Вареники ленивые с маслом (11.4.1)</t>
  </si>
  <si>
    <t>Соус черносмородиновый (4.14.1)</t>
  </si>
  <si>
    <t>Чай с молоком (6.13.1/2)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</si>
  <si>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</si>
  <si>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</si>
  <si>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</si>
  <si>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</si>
  <si>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</si>
  <si>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Напиток из плодов шиповника (6.23.1)</t>
  </si>
  <si>
    <t>Голубцы ленивые (1.13.1/3)</t>
  </si>
  <si>
    <t>Соус сметанный с томатом (4.4.1/1)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</si>
  <si>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</si>
  <si>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</si>
  <si>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</si>
  <si>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Борщ с капустой и картофелем на курином бульоне (5.9.1)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</si>
  <si>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</si>
  <si>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</si>
  <si>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</si>
  <si>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</si>
  <si>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</si>
  <si>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Каша рассыпчатая гречневая (8.10.1/3)</t>
  </si>
  <si>
    <t>Соус сметанный с томатом (4.4.1)</t>
  </si>
  <si>
    <t>Каша жидкая ячневая (7.4.1)</t>
  </si>
  <si>
    <t>Хлеб пшеничный (10.4.1/4)</t>
  </si>
  <si>
    <t>Соус молочный (сладкий) (4.13.1)</t>
  </si>
  <si>
    <t>Пряник (10.17.1/2)</t>
  </si>
  <si>
    <t>Лук зелёный (16.4.1/1)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</si>
  <si>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</si>
  <si>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</si>
  <si>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</si>
  <si>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</si>
  <si>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</si>
  <si>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Укроп (на весь день)</t>
  </si>
  <si>
    <t>Каша жидкая пшённая</t>
  </si>
  <si>
    <t>Укроп на весь день (16.3.1/4)</t>
  </si>
  <si>
    <t>День 8</t>
  </si>
  <si>
    <t>День 9</t>
  </si>
  <si>
    <t>Суп картофельный с мясными фрикадельками (5.24.1)</t>
  </si>
  <si>
    <t>Котлеты рыбные любительские с маслом сливочным (2.16.1/1)</t>
  </si>
  <si>
    <t xml:space="preserve">День 3 </t>
  </si>
  <si>
    <t>Йогурт питьевой (6.18.1/4)</t>
  </si>
  <si>
    <t>Снежок (6.12.1/2)</t>
  </si>
  <si>
    <t>Фрикадельки из птицы</t>
  </si>
  <si>
    <t>Яйцо вареное</t>
  </si>
  <si>
    <t xml:space="preserve">День 6 </t>
  </si>
  <si>
    <t xml:space="preserve">День 7 </t>
  </si>
  <si>
    <t>Винегрет овощной 12.37.1</t>
  </si>
  <si>
    <t>Макаронные изделия отварные с маслом (8.25.1/1)</t>
  </si>
  <si>
    <t>Салат из капусты (12.6.1)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</si>
  <si>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</si>
  <si>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</si>
  <si>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</si>
  <si>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</si>
  <si>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Винегрет овощной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</si>
  <si>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</si>
  <si>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</si>
  <si>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</si>
  <si>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</si>
  <si>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Суп картофельный с клецками (5.16.1)</t>
  </si>
  <si>
    <t>8.30-9.00ч.</t>
  </si>
  <si>
    <t>10.30-11.00ч.</t>
  </si>
  <si>
    <t>12.00-13.00ч</t>
  </si>
  <si>
    <t>15.30ч</t>
  </si>
  <si>
    <t>Фрукты (яблоко 15.1.1/6)</t>
  </si>
  <si>
    <t>Пюре картофельное 8.4.1/1</t>
  </si>
  <si>
    <t>Печень по-строгановски (1.19.1)</t>
  </si>
  <si>
    <t>Печень по-строгановски</t>
  </si>
  <si>
    <t>Рис припущенный (8.9.1)</t>
  </si>
  <si>
    <t>Крендель сахарный 60гр</t>
  </si>
  <si>
    <t>Фрикадельки из птицы (3.7.1)</t>
  </si>
  <si>
    <t>Снежок (6.12.1)</t>
  </si>
  <si>
    <t>Какао с молоком (6.2.1/3)</t>
  </si>
  <si>
    <t>Кефир (6.10.1)</t>
  </si>
  <si>
    <t>Яйцо вареное (9.5.1)</t>
  </si>
  <si>
    <t>Жаркое по - домашнему (1.3.1/2)</t>
  </si>
  <si>
    <t>Картофель отварной</t>
  </si>
  <si>
    <t>Сок яблочный 200гр</t>
  </si>
  <si>
    <t>Салат из моркови</t>
  </si>
  <si>
    <t>114/100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</si>
  <si>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</si>
  <si>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</si>
  <si>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</si>
  <si>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</si>
  <si>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</si>
  <si>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</si>
  <si>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</si>
  <si>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</si>
  <si>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</si>
  <si>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</si>
  <si>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</si>
  <si>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</si>
  <si>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</si>
  <si>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</si>
  <si>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</si>
  <si>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</si>
  <si>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</si>
  <si>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Хлеб ржаной </t>
  </si>
  <si>
    <t xml:space="preserve">Хлеб пшеничный </t>
  </si>
  <si>
    <t xml:space="preserve">Суп картофельный с бобовыми на мясном бульоне </t>
  </si>
  <si>
    <t>Фрикадельки мясные в соусе</t>
  </si>
  <si>
    <t xml:space="preserve">Салат из кукурузы (консервированной) </t>
  </si>
  <si>
    <t xml:space="preserve">Борщ с капустой и картофелем на курином бульоне </t>
  </si>
  <si>
    <t xml:space="preserve">Рагу из овощей </t>
  </si>
  <si>
    <t xml:space="preserve">Кисель из черной смородины </t>
  </si>
  <si>
    <t xml:space="preserve">Суп картофельный с мясными фрикадельками </t>
  </si>
  <si>
    <t xml:space="preserve">Компот из изюма </t>
  </si>
  <si>
    <t xml:space="preserve">Салат из капусты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</si>
  <si>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</si>
  <si>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</si>
  <si>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</si>
  <si>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</si>
  <si>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</si>
  <si>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</si>
  <si>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</si>
  <si>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</si>
  <si>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</si>
  <si>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</si>
  <si>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</si>
  <si>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</si>
  <si>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Котлета рубленая мясная </t>
  </si>
  <si>
    <t xml:space="preserve">Укроп (на весь день)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</si>
  <si>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</si>
  <si>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</si>
  <si>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</si>
  <si>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</si>
  <si>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</si>
  <si>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</si>
  <si>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</si>
  <si>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</si>
  <si>
    <t>Фрукты (апельсин 15.5.1)</t>
  </si>
  <si>
    <t>150/100</t>
  </si>
  <si>
    <t>Картофель отварной (8.28.1/2)</t>
  </si>
  <si>
    <t>Фрукты (яблоко)</t>
  </si>
  <si>
    <t xml:space="preserve">Фрукты (апельсин) </t>
  </si>
  <si>
    <t>Доля суточной потребности в пищевых веществах и энергии</t>
  </si>
  <si>
    <t>Завтрак</t>
  </si>
  <si>
    <t>2-й завтрак</t>
  </si>
  <si>
    <t>Обед</t>
  </si>
  <si>
    <t>Полдник</t>
  </si>
  <si>
    <t>Ужин</t>
  </si>
  <si>
    <t>Приложение №10 к СанПин 2.3/2.4.3590-20 (в процентах)</t>
  </si>
  <si>
    <t>Батон (10.30.1/1)</t>
  </si>
  <si>
    <t>Хлеб ржаной (10.3.1/4)</t>
  </si>
  <si>
    <t>Хлеб ржаной (10.3.1/3)</t>
  </si>
  <si>
    <t>Хлеб пшеничный (10.4.1/3)</t>
  </si>
  <si>
    <t>Итого за 10дней по меню (в процентах)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</si>
  <si>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</t>
    </r>
  </si>
  <si>
    <t>Бутерброд с маслом (10.1.1/1)</t>
  </si>
  <si>
    <t>Салат из зеленого горошка консервированного</t>
  </si>
  <si>
    <t>Лапшевник с творогом (11.15.1)</t>
  </si>
  <si>
    <t>Хлеб ржаной (10.3.1/5)</t>
  </si>
  <si>
    <t>Хлеб ржаной (10.3.1/2)</t>
  </si>
  <si>
    <t>Мясо тушеное с овощами в соусе (1.10.1/4)</t>
  </si>
  <si>
    <t>274/354</t>
  </si>
  <si>
    <t>Салат из кукурузы консервированной (12.55.1/1)</t>
  </si>
  <si>
    <t>Салат из зеленого горошка консервированного (12.52.1/2)</t>
  </si>
  <si>
    <t>Батон (10.30.1/3)</t>
  </si>
  <si>
    <t>Омлет натуральный (9.1.1/3)</t>
  </si>
  <si>
    <t>Чеснок (16.2.1/1)</t>
  </si>
  <si>
    <t>3,5/2,7</t>
  </si>
  <si>
    <t>г.п</t>
  </si>
  <si>
    <t>Капуста тушеная (8.6.1/1)</t>
  </si>
  <si>
    <t>Фрукты (груша 15.2.1/5)</t>
  </si>
  <si>
    <t>111/100</t>
  </si>
  <si>
    <t>Салат из свеклы с сыром (12.51.1)</t>
  </si>
  <si>
    <t>Салат из свеклы (12.5.1)</t>
  </si>
  <si>
    <t>Суп-пюре из картофеля на курином бульоне (5.35.1)</t>
  </si>
  <si>
    <t>Икра морковная (8.5.1/4)</t>
  </si>
  <si>
    <t>Фрукты (мандарин 15.4.1)</t>
  </si>
  <si>
    <t>136/100</t>
  </si>
  <si>
    <t>Гренки из пшеничного хлеба к супу (10.8.1/1)</t>
  </si>
  <si>
    <t>Рагу из овощей (8.15.1/3)</t>
  </si>
  <si>
    <t>148/366</t>
  </si>
  <si>
    <t>Рыба, запеченная с морковью (2.18.1)</t>
  </si>
  <si>
    <t>Плов из птицы (3.1.1)</t>
  </si>
  <si>
    <t>Оладьи из печени (1.20.1)</t>
  </si>
  <si>
    <t>Бутерброд с маслом и сыром (10.2.1/4)</t>
  </si>
  <si>
    <t>Фрукты (груша)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</si>
  <si>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</si>
  <si>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</si>
  <si>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</si>
  <si>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</si>
  <si>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</si>
  <si>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Чеснок</t>
  </si>
  <si>
    <t>Фрукты (мандарин)</t>
  </si>
  <si>
    <t>Оладьи из печени</t>
  </si>
  <si>
    <t xml:space="preserve">Плов из птицы </t>
  </si>
  <si>
    <t>Макаронные изделия отварные с маслом</t>
  </si>
  <si>
    <t>Рыба, запеченная с морковью</t>
  </si>
  <si>
    <t>Гренки из пшеничного хлеба к супу</t>
  </si>
  <si>
    <t>Каша жидкая пшеничная (7.5.1/1)</t>
  </si>
  <si>
    <t>Каша жидкая пшенная (7.6.1/1)</t>
  </si>
  <si>
    <t>Суп молочный с макаронными изделиями (5.11.1/3)</t>
  </si>
  <si>
    <t>Каша жидкая кукурузная на стерилизованном молоке (7.18.1/4)</t>
  </si>
  <si>
    <t>Капуста тушеная (8.6.1/9)</t>
  </si>
  <si>
    <t>17.00ч</t>
  </si>
  <si>
    <t>Итого за десять дней (Январь-март)</t>
  </si>
  <si>
    <t>2023 (Январь-февраль)</t>
  </si>
  <si>
    <t>Итого за десять дней (Январь-февраль)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</si>
</sst>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37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0" fillId="22" borderId="29" xfId="0" applyFill="1" applyBorder="1" applyAlignment="1">
      <alignment vertical="center"/>
    </xf>
    <xf numFmtId="0" fontId="1" fillId="22" borderId="30" xfId="0" applyFont="1" applyFill="1" applyBorder="1" applyAlignment="1">
      <alignment vertical="center" wrapText="1"/>
    </xf>
    <xf numFmtId="0" fontId="0" fillId="22" borderId="31" xfId="0" applyFill="1" applyBorder="1" applyAlignment="1">
      <alignment vertical="center"/>
    </xf>
    <xf numFmtId="0" fontId="2" fillId="22" borderId="31" xfId="0" applyFont="1" applyFill="1" applyBorder="1" applyAlignment="1">
      <alignment horizontal="center" vertical="center"/>
    </xf>
    <xf numFmtId="0" fontId="0" fillId="22" borderId="32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5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0" fontId="3" fillId="24" borderId="34" xfId="0" applyFont="1" applyFill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/>
    </xf>
    <xf numFmtId="2" fontId="2" fillId="22" borderId="31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89" fontId="6" fillId="22" borderId="26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4" fillId="22" borderId="39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6" fillId="22" borderId="39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3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wrapText="1"/>
    </xf>
    <xf numFmtId="0" fontId="31" fillId="0" borderId="48" xfId="0" applyFont="1" applyBorder="1" applyAlignment="1">
      <alignment horizont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0" fontId="4" fillId="0" borderId="5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34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34" fillId="22" borderId="44" xfId="0" applyNumberFormat="1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5" xfId="0" applyFont="1" applyFill="1" applyBorder="1" applyAlignment="1">
      <alignment horizontal="center" vertical="center"/>
    </xf>
    <xf numFmtId="1" fontId="34" fillId="22" borderId="25" xfId="0" applyNumberFormat="1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29" xfId="0" applyFont="1" applyFill="1" applyBorder="1" applyAlignment="1">
      <alignment vertical="center"/>
    </xf>
    <xf numFmtId="0" fontId="3" fillId="22" borderId="30" xfId="0" applyFont="1" applyFill="1" applyBorder="1" applyAlignment="1">
      <alignment vertical="center" wrapText="1"/>
    </xf>
    <xf numFmtId="0" fontId="4" fillId="22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9" xfId="0" applyNumberFormat="1" applyFont="1" applyFill="1" applyBorder="1" applyAlignment="1">
      <alignment horizontal="center"/>
    </xf>
    <xf numFmtId="2" fontId="2" fillId="22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5" fillId="22" borderId="25" xfId="0" applyFont="1" applyFill="1" applyBorder="1" applyAlignment="1">
      <alignment vertical="center"/>
    </xf>
    <xf numFmtId="189" fontId="2" fillId="22" borderId="25" xfId="0" applyNumberFormat="1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52" xfId="0" applyFont="1" applyFill="1" applyBorder="1" applyAlignment="1">
      <alignment/>
    </xf>
    <xf numFmtId="0" fontId="5" fillId="24" borderId="52" xfId="0" applyFont="1" applyFill="1" applyBorder="1" applyAlignment="1">
      <alignment vertical="center" wrapText="1"/>
    </xf>
    <xf numFmtId="2" fontId="4" fillId="22" borderId="44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1" fillId="22" borderId="12" xfId="0" applyFont="1" applyFill="1" applyBorder="1" applyAlignment="1">
      <alignment vertical="center"/>
    </xf>
    <xf numFmtId="2" fontId="4" fillId="0" borderId="22" xfId="0" applyNumberFormat="1" applyFont="1" applyBorder="1" applyAlignment="1">
      <alignment horizontal="center" vertical="center"/>
    </xf>
    <xf numFmtId="0" fontId="5" fillId="24" borderId="3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3" fillId="0" borderId="38" xfId="0" applyFont="1" applyBorder="1" applyAlignment="1">
      <alignment vertical="center"/>
    </xf>
    <xf numFmtId="0" fontId="5" fillId="24" borderId="36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0" fontId="5" fillId="24" borderId="18" xfId="0" applyFont="1" applyFill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1" fillId="0" borderId="3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4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" fillId="24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2" fillId="22" borderId="39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 vertical="center"/>
    </xf>
    <xf numFmtId="189" fontId="28" fillId="0" borderId="22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189" fontId="28" fillId="0" borderId="23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2" fillId="22" borderId="39" xfId="0" applyNumberFormat="1" applyFont="1" applyFill="1" applyBorder="1" applyAlignment="1">
      <alignment horizontal="center"/>
    </xf>
    <xf numFmtId="0" fontId="2" fillId="22" borderId="39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vertical="center" wrapText="1"/>
    </xf>
    <xf numFmtId="0" fontId="1" fillId="0" borderId="42" xfId="0" applyFont="1" applyBorder="1" applyAlignment="1">
      <alignment/>
    </xf>
    <xf numFmtId="0" fontId="1" fillId="0" borderId="3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0" fontId="31" fillId="0" borderId="50" xfId="0" applyFont="1" applyBorder="1" applyAlignment="1">
      <alignment horizontal="center" wrapText="1"/>
    </xf>
    <xf numFmtId="0" fontId="31" fillId="0" borderId="5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0" fillId="0" borderId="4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68" xfId="0" applyFont="1" applyBorder="1" applyAlignment="1">
      <alignment/>
    </xf>
    <xf numFmtId="0" fontId="0" fillId="0" borderId="68" xfId="0" applyBorder="1" applyAlignment="1">
      <alignment/>
    </xf>
    <xf numFmtId="0" fontId="28" fillId="0" borderId="68" xfId="0" applyFont="1" applyBorder="1" applyAlignment="1">
      <alignment/>
    </xf>
    <xf numFmtId="0" fontId="5" fillId="0" borderId="0" xfId="0" applyFont="1" applyAlignment="1">
      <alignment/>
    </xf>
    <xf numFmtId="0" fontId="29" fillId="0" borderId="3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E69"/>
  <sheetViews>
    <sheetView zoomScalePageLayoutView="0" workbookViewId="0" topLeftCell="A33">
      <selection activeCell="D39" sqref="D39:E39"/>
    </sheetView>
  </sheetViews>
  <sheetFormatPr defaultColWidth="9.140625" defaultRowHeight="12.75"/>
  <cols>
    <col min="1" max="1" width="28.00390625" style="0" customWidth="1"/>
    <col min="2" max="2" width="29.2812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3.5" thickBot="1"/>
    <row r="2" spans="1:5" ht="18" customHeight="1">
      <c r="A2" s="87"/>
      <c r="B2" s="88"/>
      <c r="C2" s="89" t="s">
        <v>115</v>
      </c>
      <c r="D2" s="271" t="s">
        <v>326</v>
      </c>
      <c r="E2" s="272"/>
    </row>
    <row r="3" spans="1:5" ht="0.75" customHeight="1" thickBot="1">
      <c r="A3" s="90"/>
      <c r="B3" s="91"/>
      <c r="C3" s="91"/>
      <c r="D3" s="91"/>
      <c r="E3" s="92"/>
    </row>
    <row r="4" spans="1:5" ht="12.75">
      <c r="A4" s="93" t="s">
        <v>33</v>
      </c>
      <c r="B4" s="94" t="s">
        <v>34</v>
      </c>
      <c r="C4" s="94" t="s">
        <v>35</v>
      </c>
      <c r="D4" s="94" t="s">
        <v>36</v>
      </c>
      <c r="E4" s="95" t="s">
        <v>37</v>
      </c>
    </row>
    <row r="5" spans="1:5" ht="13.5" thickBot="1">
      <c r="A5" s="96" t="s">
        <v>38</v>
      </c>
      <c r="B5" s="97" t="s">
        <v>38</v>
      </c>
      <c r="C5" s="97" t="s">
        <v>38</v>
      </c>
      <c r="D5" s="97" t="s">
        <v>38</v>
      </c>
      <c r="E5" s="98" t="s">
        <v>38</v>
      </c>
    </row>
    <row r="6" spans="1:5" ht="13.5" thickBot="1">
      <c r="A6" s="282" t="s">
        <v>39</v>
      </c>
      <c r="B6" s="283"/>
      <c r="C6" s="283"/>
      <c r="D6" s="283"/>
      <c r="E6" s="284"/>
    </row>
    <row r="7" spans="1:5" ht="29.25" customHeight="1">
      <c r="A7" s="101" t="s">
        <v>209</v>
      </c>
      <c r="B7" s="100" t="s">
        <v>162</v>
      </c>
      <c r="C7" s="100" t="s">
        <v>93</v>
      </c>
      <c r="D7" s="101" t="s">
        <v>209</v>
      </c>
      <c r="E7" s="102" t="s">
        <v>64</v>
      </c>
    </row>
    <row r="8" spans="1:5" ht="14.25" customHeight="1">
      <c r="A8" s="103" t="s">
        <v>210</v>
      </c>
      <c r="B8" s="104" t="s">
        <v>56</v>
      </c>
      <c r="C8" s="104" t="s">
        <v>56</v>
      </c>
      <c r="D8" s="104" t="s">
        <v>56</v>
      </c>
      <c r="E8" s="105" t="s">
        <v>43</v>
      </c>
    </row>
    <row r="9" spans="1:5" ht="14.25" customHeight="1" thickBot="1">
      <c r="A9" s="106" t="s">
        <v>211</v>
      </c>
      <c r="B9" s="104" t="s">
        <v>84</v>
      </c>
      <c r="C9" s="107" t="s">
        <v>87</v>
      </c>
      <c r="D9" s="108" t="s">
        <v>69</v>
      </c>
      <c r="E9" s="105" t="s">
        <v>84</v>
      </c>
    </row>
    <row r="10" spans="1:5" ht="15.75" customHeight="1" thickBot="1">
      <c r="A10" s="276" t="s">
        <v>102</v>
      </c>
      <c r="B10" s="277"/>
      <c r="C10" s="277"/>
      <c r="D10" s="277"/>
      <c r="E10" s="278"/>
    </row>
    <row r="11" spans="1:5" ht="15.75" customHeight="1" thickBot="1">
      <c r="A11" s="119" t="s">
        <v>205</v>
      </c>
      <c r="B11" s="112" t="s">
        <v>306</v>
      </c>
      <c r="C11" s="113" t="s">
        <v>208</v>
      </c>
      <c r="D11" s="112" t="s">
        <v>306</v>
      </c>
      <c r="E11" s="225" t="s">
        <v>205</v>
      </c>
    </row>
    <row r="12" spans="1:5" ht="13.5" thickBot="1">
      <c r="A12" s="125" t="s">
        <v>261</v>
      </c>
      <c r="B12" s="104" t="s">
        <v>208</v>
      </c>
      <c r="C12" s="113"/>
      <c r="D12" s="133" t="s">
        <v>205</v>
      </c>
      <c r="E12" s="226"/>
    </row>
    <row r="13" spans="1:5" ht="13.5" thickBot="1">
      <c r="A13" s="282" t="s">
        <v>40</v>
      </c>
      <c r="B13" s="283"/>
      <c r="C13" s="283"/>
      <c r="D13" s="283"/>
      <c r="E13" s="284"/>
    </row>
    <row r="14" spans="1:5" ht="24" customHeight="1">
      <c r="A14" s="99" t="s">
        <v>212</v>
      </c>
      <c r="B14" s="100" t="s">
        <v>97</v>
      </c>
      <c r="C14" s="215" t="s">
        <v>309</v>
      </c>
      <c r="D14" s="100" t="s">
        <v>311</v>
      </c>
      <c r="E14" s="220" t="s">
        <v>309</v>
      </c>
    </row>
    <row r="15" spans="1:5" ht="36.75" customHeight="1">
      <c r="A15" s="117" t="s">
        <v>213</v>
      </c>
      <c r="B15" s="108" t="s">
        <v>66</v>
      </c>
      <c r="C15" s="108" t="s">
        <v>310</v>
      </c>
      <c r="D15" s="108" t="s">
        <v>85</v>
      </c>
      <c r="E15" s="116" t="s">
        <v>82</v>
      </c>
    </row>
    <row r="16" spans="1:5" ht="12.75">
      <c r="A16" s="117" t="s">
        <v>67</v>
      </c>
      <c r="B16" s="216" t="s">
        <v>104</v>
      </c>
      <c r="C16" s="108" t="s">
        <v>171</v>
      </c>
      <c r="D16" s="108" t="s">
        <v>195</v>
      </c>
      <c r="E16" s="116" t="s">
        <v>55</v>
      </c>
    </row>
    <row r="17" spans="1:5" ht="25.5">
      <c r="A17" s="124" t="s">
        <v>83</v>
      </c>
      <c r="B17" s="108" t="s">
        <v>204</v>
      </c>
      <c r="C17" s="108" t="s">
        <v>256</v>
      </c>
      <c r="D17" s="108" t="s">
        <v>51</v>
      </c>
      <c r="E17" s="116" t="s">
        <v>86</v>
      </c>
    </row>
    <row r="18" spans="1:5" ht="15.75" customHeight="1">
      <c r="A18" s="106" t="s">
        <v>94</v>
      </c>
      <c r="B18" s="104" t="s">
        <v>54</v>
      </c>
      <c r="C18" s="217" t="s">
        <v>52</v>
      </c>
      <c r="D18" s="108" t="s">
        <v>94</v>
      </c>
      <c r="E18" s="218" t="s">
        <v>45</v>
      </c>
    </row>
    <row r="19" spans="1:5" ht="15" customHeight="1">
      <c r="A19" s="103" t="s">
        <v>45</v>
      </c>
      <c r="B19" s="219" t="s">
        <v>45</v>
      </c>
      <c r="C19" s="107" t="s">
        <v>45</v>
      </c>
      <c r="D19" s="104" t="s">
        <v>45</v>
      </c>
      <c r="E19" s="218" t="s">
        <v>46</v>
      </c>
    </row>
    <row r="20" spans="1:5" ht="15" customHeight="1">
      <c r="A20" s="103" t="s">
        <v>312</v>
      </c>
      <c r="B20" s="219" t="s">
        <v>312</v>
      </c>
      <c r="C20" s="104" t="s">
        <v>312</v>
      </c>
      <c r="D20" s="104" t="s">
        <v>312</v>
      </c>
      <c r="E20" s="264" t="s">
        <v>312</v>
      </c>
    </row>
    <row r="21" spans="1:5" ht="15" customHeight="1">
      <c r="A21" s="103" t="s">
        <v>46</v>
      </c>
      <c r="B21" s="219" t="s">
        <v>46</v>
      </c>
      <c r="C21" s="104" t="s">
        <v>46</v>
      </c>
      <c r="D21" s="104" t="s">
        <v>46</v>
      </c>
      <c r="E21" s="264"/>
    </row>
    <row r="22" spans="1:5" ht="14.25" customHeight="1" thickBot="1">
      <c r="A22" s="270"/>
      <c r="B22" s="114"/>
      <c r="C22" s="113" t="s">
        <v>318</v>
      </c>
      <c r="D22" s="113"/>
      <c r="E22" s="67"/>
    </row>
    <row r="23" spans="1:5" ht="13.5" thickBot="1">
      <c r="A23" s="282" t="s">
        <v>41</v>
      </c>
      <c r="B23" s="283"/>
      <c r="C23" s="283"/>
      <c r="D23" s="283"/>
      <c r="E23" s="284"/>
    </row>
    <row r="24" spans="1:5" ht="12.75">
      <c r="A24" s="119" t="s">
        <v>61</v>
      </c>
      <c r="B24" s="120" t="s">
        <v>81</v>
      </c>
      <c r="C24" s="120" t="s">
        <v>49</v>
      </c>
      <c r="D24" s="112" t="s">
        <v>61</v>
      </c>
      <c r="E24" s="121" t="s">
        <v>81</v>
      </c>
    </row>
    <row r="25" spans="1:5" ht="12.75">
      <c r="A25" s="103" t="s">
        <v>98</v>
      </c>
      <c r="B25" s="104" t="s">
        <v>50</v>
      </c>
      <c r="C25" s="104" t="s">
        <v>88</v>
      </c>
      <c r="D25" s="104" t="s">
        <v>197</v>
      </c>
      <c r="E25" s="105" t="s">
        <v>47</v>
      </c>
    </row>
    <row r="26" spans="1:5" ht="13.5" thickBot="1">
      <c r="A26" s="109"/>
      <c r="B26" s="97"/>
      <c r="C26" s="261" t="s">
        <v>262</v>
      </c>
      <c r="D26" s="97"/>
      <c r="E26" s="115" t="s">
        <v>313</v>
      </c>
    </row>
    <row r="27" spans="1:5" ht="13.5" thickBot="1">
      <c r="A27" s="282" t="s">
        <v>42</v>
      </c>
      <c r="B27" s="283"/>
      <c r="C27" s="283"/>
      <c r="D27" s="283"/>
      <c r="E27" s="284"/>
    </row>
    <row r="28" spans="1:5" ht="25.5">
      <c r="A28" s="248" t="s">
        <v>182</v>
      </c>
      <c r="B28" s="100" t="s">
        <v>308</v>
      </c>
      <c r="C28" s="101" t="s">
        <v>206</v>
      </c>
      <c r="D28" s="215" t="s">
        <v>183</v>
      </c>
      <c r="E28" s="102" t="s">
        <v>184</v>
      </c>
    </row>
    <row r="29" spans="1:5" ht="27" customHeight="1">
      <c r="A29" s="106" t="s">
        <v>103</v>
      </c>
      <c r="B29" s="122" t="s">
        <v>70</v>
      </c>
      <c r="C29" s="108" t="s">
        <v>185</v>
      </c>
      <c r="D29" s="108" t="s">
        <v>92</v>
      </c>
      <c r="E29" s="105" t="s">
        <v>89</v>
      </c>
    </row>
    <row r="30" spans="1:5" ht="12.75">
      <c r="A30" s="117" t="s">
        <v>307</v>
      </c>
      <c r="B30" s="108" t="s">
        <v>51</v>
      </c>
      <c r="C30" s="108" t="s">
        <v>90</v>
      </c>
      <c r="D30" s="123" t="s">
        <v>53</v>
      </c>
      <c r="E30" s="116" t="s">
        <v>91</v>
      </c>
    </row>
    <row r="31" spans="1:5" ht="12.75">
      <c r="A31" s="117" t="s">
        <v>48</v>
      </c>
      <c r="B31" s="104" t="s">
        <v>63</v>
      </c>
      <c r="C31" s="118" t="s">
        <v>48</v>
      </c>
      <c r="D31" s="104" t="s">
        <v>44</v>
      </c>
      <c r="E31" s="105" t="s">
        <v>48</v>
      </c>
    </row>
    <row r="32" spans="1:5" ht="12.75">
      <c r="A32" s="124" t="s">
        <v>45</v>
      </c>
      <c r="B32" s="104" t="s">
        <v>48</v>
      </c>
      <c r="C32" s="104" t="s">
        <v>105</v>
      </c>
      <c r="D32" s="104" t="s">
        <v>45</v>
      </c>
      <c r="E32" s="180" t="s">
        <v>241</v>
      </c>
    </row>
    <row r="33" spans="1:5" ht="15.75" customHeight="1">
      <c r="A33" s="103" t="s">
        <v>46</v>
      </c>
      <c r="B33" s="104" t="s">
        <v>96</v>
      </c>
      <c r="C33" s="125" t="s">
        <v>95</v>
      </c>
      <c r="D33" s="104" t="s">
        <v>46</v>
      </c>
      <c r="E33" s="105" t="s">
        <v>96</v>
      </c>
    </row>
    <row r="34" spans="1:5" ht="15.75" customHeight="1">
      <c r="A34" s="249" t="s">
        <v>95</v>
      </c>
      <c r="B34" s="212" t="s">
        <v>95</v>
      </c>
      <c r="C34" s="108" t="s">
        <v>161</v>
      </c>
      <c r="D34" s="122" t="s">
        <v>161</v>
      </c>
      <c r="E34" s="213" t="s">
        <v>95</v>
      </c>
    </row>
    <row r="35" spans="1:5" ht="15.75" customHeight="1" thickBot="1">
      <c r="A35" s="250" t="s">
        <v>161</v>
      </c>
      <c r="B35" s="110" t="s">
        <v>161</v>
      </c>
      <c r="C35" s="97" t="s">
        <v>172</v>
      </c>
      <c r="D35" s="262"/>
      <c r="E35" s="126" t="s">
        <v>161</v>
      </c>
    </row>
    <row r="36" spans="1:5" ht="15.75" customHeight="1">
      <c r="A36" s="245"/>
      <c r="B36" s="245"/>
      <c r="C36" s="247"/>
      <c r="D36" s="245"/>
      <c r="E36" s="246"/>
    </row>
    <row r="37" spans="1:5" ht="15.75" customHeight="1">
      <c r="A37" s="245"/>
      <c r="B37" s="245"/>
      <c r="C37" s="247"/>
      <c r="D37" s="245"/>
      <c r="E37" s="246"/>
    </row>
    <row r="38" spans="1:5" ht="15.75" customHeight="1" thickBot="1">
      <c r="A38" s="243"/>
      <c r="B38" s="243"/>
      <c r="C38" s="244"/>
      <c r="D38" s="245"/>
      <c r="E38" s="246"/>
    </row>
    <row r="39" spans="1:5" ht="18.75" customHeight="1" thickBot="1">
      <c r="A39" s="127"/>
      <c r="B39" s="128"/>
      <c r="C39" s="111" t="s">
        <v>116</v>
      </c>
      <c r="D39" s="271" t="s">
        <v>326</v>
      </c>
      <c r="E39" s="272"/>
    </row>
    <row r="40" spans="1:5" ht="13.5" thickBot="1">
      <c r="A40" s="129" t="s">
        <v>33</v>
      </c>
      <c r="B40" s="130" t="s">
        <v>34</v>
      </c>
      <c r="C40" s="130" t="s">
        <v>35</v>
      </c>
      <c r="D40" s="130" t="s">
        <v>36</v>
      </c>
      <c r="E40" s="131" t="s">
        <v>37</v>
      </c>
    </row>
    <row r="41" spans="1:5" ht="13.5" thickBot="1">
      <c r="A41" s="132" t="s">
        <v>38</v>
      </c>
      <c r="B41" s="133" t="s">
        <v>38</v>
      </c>
      <c r="C41" s="133" t="s">
        <v>38</v>
      </c>
      <c r="D41" s="133" t="s">
        <v>38</v>
      </c>
      <c r="E41" s="134" t="s">
        <v>38</v>
      </c>
    </row>
    <row r="42" spans="1:5" ht="13.5" thickBot="1">
      <c r="A42" s="273" t="s">
        <v>39</v>
      </c>
      <c r="B42" s="274"/>
      <c r="C42" s="274"/>
      <c r="D42" s="274"/>
      <c r="E42" s="275"/>
    </row>
    <row r="43" spans="1:5" ht="27.75" customHeight="1">
      <c r="A43" s="99" t="s">
        <v>215</v>
      </c>
      <c r="B43" s="100" t="s">
        <v>216</v>
      </c>
      <c r="C43" s="101" t="s">
        <v>209</v>
      </c>
      <c r="D43" s="100" t="s">
        <v>220</v>
      </c>
      <c r="E43" s="102" t="s">
        <v>221</v>
      </c>
    </row>
    <row r="44" spans="1:5" ht="16.5" customHeight="1">
      <c r="A44" s="106" t="s">
        <v>210</v>
      </c>
      <c r="B44" s="108" t="s">
        <v>217</v>
      </c>
      <c r="C44" s="123" t="s">
        <v>217</v>
      </c>
      <c r="D44" s="108" t="s">
        <v>210</v>
      </c>
      <c r="E44" s="116" t="s">
        <v>210</v>
      </c>
    </row>
    <row r="45" spans="1:5" ht="13.5" thickBot="1">
      <c r="A45" s="103" t="s">
        <v>211</v>
      </c>
      <c r="B45" s="104" t="s">
        <v>84</v>
      </c>
      <c r="C45" s="107" t="s">
        <v>218</v>
      </c>
      <c r="D45" s="104" t="s">
        <v>219</v>
      </c>
      <c r="E45" s="105" t="s">
        <v>84</v>
      </c>
    </row>
    <row r="46" spans="1:5" ht="13.5" thickBot="1">
      <c r="A46" s="276" t="s">
        <v>102</v>
      </c>
      <c r="B46" s="277"/>
      <c r="C46" s="277"/>
      <c r="D46" s="277"/>
      <c r="E46" s="278"/>
    </row>
    <row r="47" spans="1:5" ht="12.75">
      <c r="A47" s="179" t="s">
        <v>214</v>
      </c>
      <c r="B47" s="112" t="s">
        <v>306</v>
      </c>
      <c r="C47" s="112" t="s">
        <v>208</v>
      </c>
      <c r="D47" s="112" t="s">
        <v>306</v>
      </c>
      <c r="E47" s="242" t="s">
        <v>205</v>
      </c>
    </row>
    <row r="48" spans="1:5" ht="13.5" thickBot="1">
      <c r="A48" s="109" t="s">
        <v>205</v>
      </c>
      <c r="B48" s="113"/>
      <c r="C48" s="114"/>
      <c r="D48" s="113"/>
      <c r="E48" s="115"/>
    </row>
    <row r="49" spans="1:5" ht="13.5" thickBot="1">
      <c r="A49" s="279" t="s">
        <v>40</v>
      </c>
      <c r="B49" s="280"/>
      <c r="C49" s="280"/>
      <c r="D49" s="280"/>
      <c r="E49" s="281"/>
    </row>
    <row r="50" spans="1:5" ht="21.75" customHeight="1">
      <c r="A50" s="99" t="s">
        <v>212</v>
      </c>
      <c r="B50" s="263" t="s">
        <v>182</v>
      </c>
      <c r="C50" s="101" t="s">
        <v>206</v>
      </c>
      <c r="D50" s="100" t="s">
        <v>311</v>
      </c>
      <c r="E50" s="220" t="s">
        <v>235</v>
      </c>
    </row>
    <row r="51" spans="1:5" ht="30.75" customHeight="1">
      <c r="A51" s="106" t="s">
        <v>222</v>
      </c>
      <c r="B51" s="108" t="s">
        <v>227</v>
      </c>
      <c r="C51" s="108" t="s">
        <v>230</v>
      </c>
      <c r="D51" s="108" t="s">
        <v>233</v>
      </c>
      <c r="E51" s="116" t="s">
        <v>82</v>
      </c>
    </row>
    <row r="52" spans="1:5" ht="20.25" customHeight="1">
      <c r="A52" s="106" t="s">
        <v>223</v>
      </c>
      <c r="B52" s="108" t="s">
        <v>228</v>
      </c>
      <c r="C52" s="108" t="s">
        <v>315</v>
      </c>
      <c r="D52" s="108" t="s">
        <v>314</v>
      </c>
      <c r="E52" s="116" t="s">
        <v>236</v>
      </c>
    </row>
    <row r="53" spans="1:5" ht="19.5" customHeight="1">
      <c r="A53" s="103" t="s">
        <v>83</v>
      </c>
      <c r="B53" s="104" t="s">
        <v>231</v>
      </c>
      <c r="C53" s="104" t="s">
        <v>232</v>
      </c>
      <c r="D53" s="217" t="s">
        <v>53</v>
      </c>
      <c r="E53" s="105" t="s">
        <v>237</v>
      </c>
    </row>
    <row r="54" spans="1:5" ht="22.5" customHeight="1">
      <c r="A54" s="106" t="s">
        <v>224</v>
      </c>
      <c r="B54" s="123" t="s">
        <v>86</v>
      </c>
      <c r="C54" s="104" t="s">
        <v>225</v>
      </c>
      <c r="D54" s="108" t="s">
        <v>234</v>
      </c>
      <c r="E54" s="105" t="s">
        <v>238</v>
      </c>
    </row>
    <row r="55" spans="1:5" ht="17.25" customHeight="1">
      <c r="A55" s="103" t="s">
        <v>225</v>
      </c>
      <c r="B55" s="104" t="s">
        <v>225</v>
      </c>
      <c r="C55" s="104" t="s">
        <v>226</v>
      </c>
      <c r="D55" s="104" t="s">
        <v>225</v>
      </c>
      <c r="E55" s="116" t="s">
        <v>224</v>
      </c>
    </row>
    <row r="56" spans="1:5" ht="17.25" customHeight="1">
      <c r="A56" s="103" t="s">
        <v>312</v>
      </c>
      <c r="B56" s="219" t="s">
        <v>312</v>
      </c>
      <c r="C56" s="104" t="s">
        <v>312</v>
      </c>
      <c r="D56" s="104" t="s">
        <v>312</v>
      </c>
      <c r="E56" s="264" t="s">
        <v>312</v>
      </c>
    </row>
    <row r="57" spans="1:5" ht="17.25" customHeight="1" thickBot="1">
      <c r="A57" s="96" t="s">
        <v>226</v>
      </c>
      <c r="B57" s="97" t="s">
        <v>226</v>
      </c>
      <c r="C57" s="113"/>
      <c r="D57" s="97" t="s">
        <v>46</v>
      </c>
      <c r="E57" s="98" t="s">
        <v>239</v>
      </c>
    </row>
    <row r="58" spans="1:5" ht="13.5" thickBot="1">
      <c r="A58" s="273" t="s">
        <v>41</v>
      </c>
      <c r="B58" s="274"/>
      <c r="C58" s="274"/>
      <c r="D58" s="274"/>
      <c r="E58" s="275"/>
    </row>
    <row r="59" spans="1:5" ht="14.25" customHeight="1">
      <c r="A59" s="119" t="s">
        <v>240</v>
      </c>
      <c r="B59" s="120" t="s">
        <v>243</v>
      </c>
      <c r="C59" s="120" t="s">
        <v>49</v>
      </c>
      <c r="D59" s="100" t="s">
        <v>61</v>
      </c>
      <c r="E59" s="121" t="s">
        <v>243</v>
      </c>
    </row>
    <row r="60" spans="1:5" ht="16.5" customHeight="1">
      <c r="A60" s="265" t="s">
        <v>242</v>
      </c>
      <c r="B60" s="135" t="s">
        <v>244</v>
      </c>
      <c r="C60" s="104" t="s">
        <v>245</v>
      </c>
      <c r="D60" s="104" t="s">
        <v>246</v>
      </c>
      <c r="E60" s="180" t="s">
        <v>262</v>
      </c>
    </row>
    <row r="61" spans="1:5" ht="16.5" customHeight="1" thickBot="1">
      <c r="A61" s="266"/>
      <c r="B61" s="267"/>
      <c r="C61" s="97" t="s">
        <v>261</v>
      </c>
      <c r="D61" s="97"/>
      <c r="E61" s="126"/>
    </row>
    <row r="62" spans="1:5" ht="17.25" customHeight="1" thickBot="1">
      <c r="A62" s="279" t="s">
        <v>42</v>
      </c>
      <c r="B62" s="280"/>
      <c r="C62" s="280"/>
      <c r="D62" s="280"/>
      <c r="E62" s="281"/>
    </row>
    <row r="63" spans="1:5" ht="29.25" customHeight="1">
      <c r="A63" s="215" t="s">
        <v>309</v>
      </c>
      <c r="B63" s="215" t="s">
        <v>183</v>
      </c>
      <c r="C63" s="100" t="s">
        <v>229</v>
      </c>
      <c r="D63" s="215" t="s">
        <v>277</v>
      </c>
      <c r="E63" s="102" t="s">
        <v>184</v>
      </c>
    </row>
    <row r="64" spans="1:5" ht="25.5" customHeight="1">
      <c r="A64" s="181" t="s">
        <v>248</v>
      </c>
      <c r="B64" s="108" t="s">
        <v>317</v>
      </c>
      <c r="C64" s="108" t="s">
        <v>251</v>
      </c>
      <c r="D64" s="108" t="s">
        <v>255</v>
      </c>
      <c r="E64" s="116" t="s">
        <v>257</v>
      </c>
    </row>
    <row r="65" spans="1:5" ht="25.5">
      <c r="A65" s="117" t="s">
        <v>307</v>
      </c>
      <c r="B65" s="104" t="s">
        <v>250</v>
      </c>
      <c r="C65" s="108" t="s">
        <v>252</v>
      </c>
      <c r="D65" s="108" t="s">
        <v>316</v>
      </c>
      <c r="E65" s="116" t="s">
        <v>219</v>
      </c>
    </row>
    <row r="66" spans="1:5" ht="12.75">
      <c r="A66" s="106" t="s">
        <v>219</v>
      </c>
      <c r="B66" s="108" t="s">
        <v>211</v>
      </c>
      <c r="C66" s="108" t="s">
        <v>48</v>
      </c>
      <c r="D66" s="104" t="s">
        <v>211</v>
      </c>
      <c r="E66" s="116" t="s">
        <v>247</v>
      </c>
    </row>
    <row r="67" spans="1:5" ht="12.75">
      <c r="A67" s="103" t="s">
        <v>239</v>
      </c>
      <c r="B67" s="219" t="s">
        <v>225</v>
      </c>
      <c r="C67" s="104" t="s">
        <v>253</v>
      </c>
      <c r="D67" s="104" t="s">
        <v>239</v>
      </c>
      <c r="E67" s="218" t="s">
        <v>225</v>
      </c>
    </row>
    <row r="68" spans="1:5" ht="12.75">
      <c r="A68" s="241" t="s">
        <v>95</v>
      </c>
      <c r="B68" s="104" t="s">
        <v>226</v>
      </c>
      <c r="C68" s="104" t="s">
        <v>254</v>
      </c>
      <c r="D68" s="268" t="s">
        <v>95</v>
      </c>
      <c r="E68" s="105" t="s">
        <v>226</v>
      </c>
    </row>
    <row r="69" spans="1:5" ht="13.5" thickBot="1">
      <c r="A69" s="250" t="s">
        <v>249</v>
      </c>
      <c r="B69" s="110" t="s">
        <v>161</v>
      </c>
      <c r="C69" s="110" t="s">
        <v>161</v>
      </c>
      <c r="D69" s="269" t="s">
        <v>249</v>
      </c>
      <c r="E69" s="126" t="s">
        <v>161</v>
      </c>
    </row>
    <row r="70" ht="18" customHeight="1"/>
    <row r="71" ht="20.25" customHeight="1"/>
    <row r="73" ht="12.75" customHeight="1"/>
    <row r="74" ht="15" customHeight="1"/>
    <row r="75" ht="15" customHeight="1"/>
  </sheetData>
  <sheetProtection/>
  <mergeCells count="12">
    <mergeCell ref="D2:E2"/>
    <mergeCell ref="A6:E6"/>
    <mergeCell ref="A10:E10"/>
    <mergeCell ref="A13:E13"/>
    <mergeCell ref="A23:E23"/>
    <mergeCell ref="A27:E27"/>
    <mergeCell ref="D39:E39"/>
    <mergeCell ref="A42:E42"/>
    <mergeCell ref="A46:E46"/>
    <mergeCell ref="A49:E49"/>
    <mergeCell ref="A58:E58"/>
    <mergeCell ref="A62:E62"/>
  </mergeCells>
  <printOptions/>
  <pageMargins left="0.21" right="0.18" top="0.17" bottom="0.17" header="0.17" footer="0.17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7">
      <selection activeCell="A23" sqref="A23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292" t="s">
        <v>9</v>
      </c>
      <c r="B1" s="288" t="s">
        <v>7</v>
      </c>
      <c r="C1" s="288" t="s">
        <v>8</v>
      </c>
      <c r="D1" s="294" t="s">
        <v>3</v>
      </c>
      <c r="E1" s="294"/>
      <c r="F1" s="294"/>
      <c r="G1" s="288" t="s">
        <v>4</v>
      </c>
      <c r="H1" s="288" t="s">
        <v>5</v>
      </c>
      <c r="I1" s="290" t="s">
        <v>6</v>
      </c>
    </row>
    <row r="2" spans="1:9" ht="15" thickBot="1">
      <c r="A2" s="293"/>
      <c r="B2" s="289"/>
      <c r="C2" s="289"/>
      <c r="D2" s="24" t="s">
        <v>0</v>
      </c>
      <c r="E2" s="24" t="s">
        <v>1</v>
      </c>
      <c r="F2" s="24" t="s">
        <v>2</v>
      </c>
      <c r="G2" s="289"/>
      <c r="H2" s="289"/>
      <c r="I2" s="291"/>
    </row>
    <row r="3" spans="1:9" ht="15.75" thickBot="1">
      <c r="A3" s="147" t="s">
        <v>165</v>
      </c>
      <c r="B3" s="148"/>
      <c r="C3" s="148"/>
      <c r="D3" s="148"/>
      <c r="E3" s="148"/>
      <c r="F3" s="148"/>
      <c r="G3" s="148"/>
      <c r="H3" s="148"/>
      <c r="I3" s="149"/>
    </row>
    <row r="4" spans="1:10" ht="15">
      <c r="A4" s="211" t="s">
        <v>11</v>
      </c>
      <c r="B4" s="153"/>
      <c r="C4" s="152">
        <f>C5+C6+C7</f>
        <v>396</v>
      </c>
      <c r="D4" s="153"/>
      <c r="E4" s="153"/>
      <c r="F4" s="153"/>
      <c r="G4" s="152">
        <f>G5+G6+G7</f>
        <v>332.08</v>
      </c>
      <c r="H4" s="153"/>
      <c r="I4" s="155"/>
      <c r="J4">
        <f>G4*100/G31</f>
        <v>17.387935051810892</v>
      </c>
    </row>
    <row r="5" spans="1:9" ht="17.25" customHeight="1">
      <c r="A5" s="3" t="s">
        <v>188</v>
      </c>
      <c r="B5" s="182" t="s">
        <v>286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>
      <c r="A6" s="4"/>
      <c r="B6" s="183" t="s">
        <v>276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00" t="s">
        <v>107</v>
      </c>
      <c r="C7" s="72">
        <v>180</v>
      </c>
      <c r="D7" s="72">
        <v>0.09</v>
      </c>
      <c r="E7" s="72">
        <v>0.02</v>
      </c>
      <c r="F7" s="202">
        <v>6.01</v>
      </c>
      <c r="G7" s="72">
        <v>24.55</v>
      </c>
      <c r="H7" s="136">
        <v>0.04</v>
      </c>
      <c r="I7" s="194" t="s">
        <v>58</v>
      </c>
    </row>
    <row r="8" spans="1:10" ht="15">
      <c r="A8" s="150" t="s">
        <v>101</v>
      </c>
      <c r="B8" s="82"/>
      <c r="C8" s="174">
        <v>0.05</v>
      </c>
      <c r="D8" s="78"/>
      <c r="E8" s="74"/>
      <c r="F8" s="74"/>
      <c r="G8" s="76">
        <f>G9</f>
        <v>46.95</v>
      </c>
      <c r="H8" s="198"/>
      <c r="I8" s="75"/>
      <c r="J8">
        <f>G8*100/G31</f>
        <v>2.4583339878418493</v>
      </c>
    </row>
    <row r="9" spans="1:9" ht="15">
      <c r="A9" s="73" t="s">
        <v>189</v>
      </c>
      <c r="B9" s="184" t="s">
        <v>291</v>
      </c>
      <c r="C9" s="12" t="s">
        <v>292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10" ht="15">
      <c r="A10" s="171" t="s">
        <v>12</v>
      </c>
      <c r="B10" s="158"/>
      <c r="C10" s="159">
        <f>C11+C12+C13+C14+C15+C16+2.7+C18</f>
        <v>702.7</v>
      </c>
      <c r="D10" s="151"/>
      <c r="E10" s="151"/>
      <c r="F10" s="151"/>
      <c r="G10" s="159">
        <f>G11+G12+G13+G14+G15+G16+G17+G18</f>
        <v>668.9600000000002</v>
      </c>
      <c r="H10" s="151"/>
      <c r="I10" s="161"/>
      <c r="J10">
        <f>G10*100/G31</f>
        <v>35.02720137394428</v>
      </c>
    </row>
    <row r="11" spans="1:9" ht="15">
      <c r="A11" s="162" t="s">
        <v>190</v>
      </c>
      <c r="B11" s="182" t="s">
        <v>296</v>
      </c>
      <c r="C11" s="9">
        <v>60</v>
      </c>
      <c r="D11" s="9">
        <v>0.8</v>
      </c>
      <c r="E11" s="9">
        <v>2.06</v>
      </c>
      <c r="F11" s="9">
        <v>4.72</v>
      </c>
      <c r="G11" s="9">
        <v>41.4</v>
      </c>
      <c r="H11" s="18">
        <v>2.49</v>
      </c>
      <c r="I11" s="23">
        <v>54</v>
      </c>
    </row>
    <row r="12" spans="1:9" ht="30" customHeight="1">
      <c r="A12" s="163"/>
      <c r="B12" s="1" t="s">
        <v>166</v>
      </c>
      <c r="C12" s="12">
        <v>200</v>
      </c>
      <c r="D12" s="12">
        <v>5.93</v>
      </c>
      <c r="E12" s="12">
        <v>6.56</v>
      </c>
      <c r="F12" s="12">
        <v>6.2</v>
      </c>
      <c r="G12" s="12">
        <v>107.94</v>
      </c>
      <c r="H12" s="17">
        <v>4.57</v>
      </c>
      <c r="I12" s="19" t="s">
        <v>179</v>
      </c>
    </row>
    <row r="13" spans="1:9" ht="15">
      <c r="A13" s="164"/>
      <c r="B13" s="184" t="s">
        <v>304</v>
      </c>
      <c r="C13" s="12">
        <v>80</v>
      </c>
      <c r="D13" s="12">
        <v>23.99</v>
      </c>
      <c r="E13" s="12">
        <v>12.86</v>
      </c>
      <c r="F13" s="12">
        <v>16.51</v>
      </c>
      <c r="G13" s="12">
        <v>278.89</v>
      </c>
      <c r="H13" s="16">
        <v>41.22</v>
      </c>
      <c r="I13" s="19">
        <v>407</v>
      </c>
    </row>
    <row r="14" spans="1:9" ht="15">
      <c r="A14" s="164"/>
      <c r="B14" s="195" t="s">
        <v>193</v>
      </c>
      <c r="C14" s="12">
        <v>130</v>
      </c>
      <c r="D14" s="137">
        <v>2.94</v>
      </c>
      <c r="E14" s="12">
        <v>2.66</v>
      </c>
      <c r="F14" s="12">
        <v>19.25</v>
      </c>
      <c r="G14" s="12">
        <v>113.09</v>
      </c>
      <c r="H14" s="12">
        <v>16.41</v>
      </c>
      <c r="I14" s="19">
        <v>339</v>
      </c>
    </row>
    <row r="15" spans="1:9" ht="15.75" customHeight="1">
      <c r="A15" s="4"/>
      <c r="B15" s="190" t="s">
        <v>120</v>
      </c>
      <c r="C15" s="12">
        <v>200</v>
      </c>
      <c r="D15" s="12">
        <v>0.3</v>
      </c>
      <c r="E15" s="12">
        <v>0.07</v>
      </c>
      <c r="F15" s="12">
        <v>14.54</v>
      </c>
      <c r="G15" s="12">
        <v>60.47</v>
      </c>
      <c r="H15" s="12">
        <v>0</v>
      </c>
      <c r="I15" s="19">
        <v>376</v>
      </c>
    </row>
    <row r="16" spans="1:9" ht="15">
      <c r="A16" s="4"/>
      <c r="B16" s="183" t="s">
        <v>271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289</v>
      </c>
    </row>
    <row r="17" spans="1:9" ht="15">
      <c r="A17" s="73"/>
      <c r="B17" s="209" t="s">
        <v>287</v>
      </c>
      <c r="C17" s="63" t="s">
        <v>288</v>
      </c>
      <c r="D17" s="63">
        <v>0.18</v>
      </c>
      <c r="E17" s="63">
        <v>0.01</v>
      </c>
      <c r="F17" s="63">
        <v>0.82</v>
      </c>
      <c r="G17" s="63">
        <v>4.07</v>
      </c>
      <c r="H17" s="64">
        <v>0.27</v>
      </c>
      <c r="I17" s="42" t="s">
        <v>289</v>
      </c>
    </row>
    <row r="18" spans="1:9" ht="15.75" thickBot="1">
      <c r="A18" s="27"/>
      <c r="B18" s="193" t="s">
        <v>152</v>
      </c>
      <c r="C18" s="72">
        <v>10</v>
      </c>
      <c r="D18" s="72">
        <v>0.76</v>
      </c>
      <c r="E18" s="72">
        <v>0.08</v>
      </c>
      <c r="F18" s="72">
        <v>4.9</v>
      </c>
      <c r="G18" s="72">
        <v>23.5</v>
      </c>
      <c r="H18" s="136">
        <v>0</v>
      </c>
      <c r="I18" s="42" t="s">
        <v>289</v>
      </c>
    </row>
    <row r="19" spans="1:10" ht="15">
      <c r="A19" s="171" t="s">
        <v>13</v>
      </c>
      <c r="B19" s="158"/>
      <c r="C19" s="159">
        <f>C20+C21</f>
        <v>250</v>
      </c>
      <c r="D19" s="151"/>
      <c r="E19" s="151"/>
      <c r="F19" s="151"/>
      <c r="G19" s="159">
        <f>G20+G21</f>
        <v>309.25</v>
      </c>
      <c r="H19" s="151"/>
      <c r="I19" s="161"/>
      <c r="J19">
        <f>G19*100/G31</f>
        <v>16.19254069733955</v>
      </c>
    </row>
    <row r="20" spans="1:9" ht="15">
      <c r="A20" s="5" t="s">
        <v>191</v>
      </c>
      <c r="B20" s="187" t="s">
        <v>201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27"/>
      <c r="B21" s="200" t="s">
        <v>133</v>
      </c>
      <c r="C21" s="72">
        <v>60</v>
      </c>
      <c r="D21" s="72">
        <v>5.13</v>
      </c>
      <c r="E21" s="72">
        <v>6.85</v>
      </c>
      <c r="F21" s="72">
        <v>31.14</v>
      </c>
      <c r="G21" s="72">
        <v>208.55</v>
      </c>
      <c r="H21" s="136">
        <v>0.26</v>
      </c>
      <c r="I21" s="68">
        <v>460</v>
      </c>
    </row>
    <row r="22" spans="1:10" ht="15">
      <c r="A22" s="171" t="s">
        <v>14</v>
      </c>
      <c r="B22" s="158"/>
      <c r="C22" s="178">
        <f>C23+C24+C25+C26+C27+C28+C29+C30</f>
        <v>542.3</v>
      </c>
      <c r="D22" s="151"/>
      <c r="E22" s="151"/>
      <c r="F22" s="151"/>
      <c r="G22" s="159">
        <f>G23+G24+G25+G26+G27+G28+G29+G30</f>
        <v>552.59</v>
      </c>
      <c r="H22" s="151"/>
      <c r="I22" s="161"/>
      <c r="J22">
        <f>G22*100/G31</f>
        <v>28.933988889063418</v>
      </c>
    </row>
    <row r="23" spans="1:9" ht="24.75" customHeight="1">
      <c r="A23" s="4" t="s">
        <v>324</v>
      </c>
      <c r="B23" s="189" t="s">
        <v>284</v>
      </c>
      <c r="C23" s="9">
        <v>60</v>
      </c>
      <c r="D23" s="9">
        <v>1.4</v>
      </c>
      <c r="E23" s="9">
        <v>2.1</v>
      </c>
      <c r="F23" s="9">
        <v>3.35</v>
      </c>
      <c r="G23" s="9">
        <v>37.89</v>
      </c>
      <c r="H23" s="18">
        <v>4.3</v>
      </c>
      <c r="I23" s="23">
        <v>10</v>
      </c>
    </row>
    <row r="24" spans="1:9" ht="24" customHeight="1">
      <c r="A24" s="4"/>
      <c r="B24" s="192" t="s">
        <v>167</v>
      </c>
      <c r="C24" s="12">
        <v>90</v>
      </c>
      <c r="D24" s="12">
        <v>15.88</v>
      </c>
      <c r="E24" s="12">
        <v>6.93</v>
      </c>
      <c r="F24" s="12">
        <v>5.75</v>
      </c>
      <c r="G24" s="12">
        <v>149.4</v>
      </c>
      <c r="H24" s="16">
        <v>1.21</v>
      </c>
      <c r="I24" s="19">
        <v>272</v>
      </c>
    </row>
    <row r="25" spans="1:9" ht="23.25" customHeight="1">
      <c r="A25" s="164"/>
      <c r="B25" s="182" t="s">
        <v>176</v>
      </c>
      <c r="C25" s="9">
        <v>150</v>
      </c>
      <c r="D25" s="9">
        <v>5.86</v>
      </c>
      <c r="E25" s="9">
        <v>3.59</v>
      </c>
      <c r="F25" s="9">
        <v>37.42</v>
      </c>
      <c r="G25" s="9">
        <v>205.58</v>
      </c>
      <c r="H25" s="13">
        <v>0</v>
      </c>
      <c r="I25" s="19">
        <v>219</v>
      </c>
    </row>
    <row r="26" spans="1:9" ht="15">
      <c r="A26" s="164"/>
      <c r="B26" s="183" t="s">
        <v>114</v>
      </c>
      <c r="C26" s="12">
        <v>180</v>
      </c>
      <c r="D26" s="12">
        <v>0.15</v>
      </c>
      <c r="E26" s="12">
        <v>0.03</v>
      </c>
      <c r="F26" s="12">
        <v>7.22</v>
      </c>
      <c r="G26" s="12">
        <v>30.92</v>
      </c>
      <c r="H26" s="16">
        <v>2.84</v>
      </c>
      <c r="I26" s="19" t="s">
        <v>57</v>
      </c>
    </row>
    <row r="27" spans="1:9" ht="15">
      <c r="A27" s="4"/>
      <c r="B27" s="183" t="s">
        <v>272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289</v>
      </c>
    </row>
    <row r="28" spans="1:9" ht="15">
      <c r="A28" s="4"/>
      <c r="B28" s="183" t="s">
        <v>273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289</v>
      </c>
    </row>
    <row r="29" spans="1:9" ht="15">
      <c r="A29" s="5"/>
      <c r="B29" s="188" t="s">
        <v>155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289</v>
      </c>
    </row>
    <row r="30" spans="1:9" ht="15.75" thickBot="1">
      <c r="A30" s="27"/>
      <c r="B30" s="203" t="s">
        <v>163</v>
      </c>
      <c r="C30" s="86">
        <v>1.5</v>
      </c>
      <c r="D30" s="86">
        <v>0.04</v>
      </c>
      <c r="E30" s="86">
        <v>0.01</v>
      </c>
      <c r="F30" s="86">
        <v>0.09</v>
      </c>
      <c r="G30" s="86">
        <v>0.59</v>
      </c>
      <c r="H30" s="86">
        <v>1.48</v>
      </c>
      <c r="I30" s="42" t="s">
        <v>289</v>
      </c>
    </row>
    <row r="31" spans="1:9" ht="29.25" customHeight="1" thickBot="1">
      <c r="A31" s="166" t="s">
        <v>26</v>
      </c>
      <c r="B31" s="167"/>
      <c r="C31" s="167"/>
      <c r="D31" s="40">
        <f>SUM(D5:D30)</f>
        <v>90.20000000000002</v>
      </c>
      <c r="E31" s="40">
        <f>SUM(E5:E30)</f>
        <v>68.57000000000001</v>
      </c>
      <c r="F31" s="40">
        <f>SUM(F5:F30)</f>
        <v>228.56</v>
      </c>
      <c r="G31" s="60">
        <f>G4+G8+G10+G19+G22</f>
        <v>1909.8300000000004</v>
      </c>
      <c r="H31" s="40">
        <f>SUM(H5:H30)</f>
        <v>83.08999999999999</v>
      </c>
      <c r="I31" s="168"/>
    </row>
    <row r="32" spans="1:9" ht="12.75" hidden="1">
      <c r="A32" s="296"/>
      <c r="B32" s="296"/>
      <c r="C32" s="296"/>
      <c r="D32" s="296"/>
      <c r="E32" s="296"/>
      <c r="F32" s="296"/>
      <c r="G32" s="296"/>
      <c r="H32" s="296"/>
      <c r="I32" s="296"/>
    </row>
    <row r="33" spans="1:9" ht="15.75">
      <c r="A33" s="287" t="s">
        <v>59</v>
      </c>
      <c r="B33" s="287"/>
      <c r="C33" s="287"/>
      <c r="D33" s="287"/>
      <c r="E33" s="287"/>
      <c r="F33" s="287"/>
      <c r="G33" s="287"/>
      <c r="H33" s="287"/>
      <c r="I33" s="287"/>
    </row>
    <row r="34" spans="1:9" ht="12.75" customHeight="1">
      <c r="A34" s="285" t="s">
        <v>275</v>
      </c>
      <c r="B34" s="286"/>
      <c r="C34" s="286"/>
      <c r="D34" s="286"/>
      <c r="E34" s="286"/>
      <c r="F34" s="286"/>
      <c r="G34" s="286"/>
      <c r="H34" s="286"/>
      <c r="I34" s="286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0">
      <selection activeCell="A24" sqref="A24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292" t="s">
        <v>9</v>
      </c>
      <c r="B1" s="288" t="s">
        <v>7</v>
      </c>
      <c r="C1" s="288" t="s">
        <v>8</v>
      </c>
      <c r="D1" s="294" t="s">
        <v>3</v>
      </c>
      <c r="E1" s="294"/>
      <c r="F1" s="294"/>
      <c r="G1" s="288" t="s">
        <v>4</v>
      </c>
      <c r="H1" s="288" t="s">
        <v>5</v>
      </c>
      <c r="I1" s="290" t="s">
        <v>6</v>
      </c>
    </row>
    <row r="2" spans="1:9" ht="15" thickBot="1">
      <c r="A2" s="293"/>
      <c r="B2" s="289"/>
      <c r="C2" s="289"/>
      <c r="D2" s="24" t="s">
        <v>0</v>
      </c>
      <c r="E2" s="24" t="s">
        <v>1</v>
      </c>
      <c r="F2" s="24" t="s">
        <v>2</v>
      </c>
      <c r="G2" s="289"/>
      <c r="H2" s="289"/>
      <c r="I2" s="291"/>
    </row>
    <row r="3" spans="1:9" ht="15.75" customHeight="1" thickBot="1">
      <c r="A3" s="147" t="s">
        <v>27</v>
      </c>
      <c r="B3" s="148"/>
      <c r="C3" s="148"/>
      <c r="D3" s="148"/>
      <c r="E3" s="148"/>
      <c r="F3" s="148"/>
      <c r="G3" s="148"/>
      <c r="H3" s="148"/>
      <c r="I3" s="149"/>
    </row>
    <row r="4" spans="1:10" ht="15">
      <c r="A4" s="150" t="s">
        <v>11</v>
      </c>
      <c r="B4" s="151"/>
      <c r="C4" s="152">
        <f>C5+C6+C7</f>
        <v>411</v>
      </c>
      <c r="D4" s="153"/>
      <c r="E4" s="153"/>
      <c r="F4" s="153"/>
      <c r="G4" s="152">
        <f>G5+G6+G7</f>
        <v>438.62</v>
      </c>
      <c r="H4" s="153"/>
      <c r="I4" s="155"/>
      <c r="J4">
        <f>G4*100/G31</f>
        <v>21.515640559008343</v>
      </c>
    </row>
    <row r="5" spans="1:9" ht="17.25" customHeight="1">
      <c r="A5" s="3" t="s">
        <v>188</v>
      </c>
      <c r="B5" s="182" t="s">
        <v>151</v>
      </c>
      <c r="C5" s="9">
        <v>200</v>
      </c>
      <c r="D5" s="9">
        <v>6.98</v>
      </c>
      <c r="E5" s="9">
        <v>8.04</v>
      </c>
      <c r="F5" s="9">
        <v>28.09</v>
      </c>
      <c r="G5" s="9">
        <v>213.78</v>
      </c>
      <c r="H5" s="13">
        <v>1.95</v>
      </c>
      <c r="I5" s="19">
        <v>199</v>
      </c>
    </row>
    <row r="6" spans="1:9" ht="15">
      <c r="A6" s="4"/>
      <c r="B6" s="183" t="s">
        <v>276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193" t="s">
        <v>118</v>
      </c>
      <c r="C7" s="72">
        <v>180</v>
      </c>
      <c r="D7" s="72">
        <v>4.37</v>
      </c>
      <c r="E7" s="72">
        <v>4.43</v>
      </c>
      <c r="F7" s="72">
        <v>15.33</v>
      </c>
      <c r="G7" s="72">
        <v>119.68</v>
      </c>
      <c r="H7" s="72">
        <v>1.76</v>
      </c>
      <c r="I7" s="194">
        <v>395</v>
      </c>
    </row>
    <row r="8" spans="1:10" ht="15">
      <c r="A8" s="150" t="s">
        <v>101</v>
      </c>
      <c r="B8" s="82"/>
      <c r="C8" s="174">
        <v>0.05</v>
      </c>
      <c r="D8" s="78"/>
      <c r="E8" s="85"/>
      <c r="F8" s="85"/>
      <c r="G8" s="173">
        <f>G9</f>
        <v>84.4</v>
      </c>
      <c r="H8" s="85"/>
      <c r="I8" s="77"/>
      <c r="J8">
        <f>G8*100/G31</f>
        <v>4.140075835986284</v>
      </c>
    </row>
    <row r="9" spans="1:9" ht="15.75" thickBot="1">
      <c r="A9" s="73" t="s">
        <v>189</v>
      </c>
      <c r="B9" s="193" t="s">
        <v>157</v>
      </c>
      <c r="C9" s="72">
        <v>200</v>
      </c>
      <c r="D9" s="72">
        <v>1</v>
      </c>
      <c r="E9" s="72">
        <v>0</v>
      </c>
      <c r="F9" s="72">
        <v>20.2</v>
      </c>
      <c r="G9" s="72">
        <v>84.4</v>
      </c>
      <c r="H9" s="72">
        <v>6</v>
      </c>
      <c r="I9" s="68">
        <v>418</v>
      </c>
    </row>
    <row r="10" spans="1:10" ht="15">
      <c r="A10" s="171" t="s">
        <v>12</v>
      </c>
      <c r="B10" s="158"/>
      <c r="C10" s="159">
        <f>C11+C12+C13+C14+C15+C16+C17+2.7+C19</f>
        <v>732.7</v>
      </c>
      <c r="D10" s="151"/>
      <c r="E10" s="151"/>
      <c r="F10" s="151"/>
      <c r="G10" s="159">
        <f>G11+G12+G13+G14+G15+G16+G17+G18+G19</f>
        <v>788.7</v>
      </c>
      <c r="H10" s="151"/>
      <c r="I10" s="161"/>
      <c r="J10">
        <f>G10*100/G31</f>
        <v>38.68812573272965</v>
      </c>
    </row>
    <row r="11" spans="1:9" ht="15" customHeight="1">
      <c r="A11" s="162" t="s">
        <v>190</v>
      </c>
      <c r="B11" s="189" t="s">
        <v>177</v>
      </c>
      <c r="C11" s="9">
        <v>60</v>
      </c>
      <c r="D11" s="9">
        <v>0.98</v>
      </c>
      <c r="E11" s="9">
        <v>3.06</v>
      </c>
      <c r="F11" s="9">
        <v>3.81</v>
      </c>
      <c r="G11" s="9">
        <v>47.48</v>
      </c>
      <c r="H11" s="18">
        <v>9.67</v>
      </c>
      <c r="I11" s="23">
        <v>21</v>
      </c>
    </row>
    <row r="12" spans="1:9" ht="16.5" customHeight="1">
      <c r="A12" s="163"/>
      <c r="B12" s="184" t="s">
        <v>110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164"/>
      <c r="B13" s="184" t="s">
        <v>148</v>
      </c>
      <c r="C13" s="12">
        <v>80</v>
      </c>
      <c r="D13" s="12">
        <v>12.33</v>
      </c>
      <c r="E13" s="12">
        <v>13.54</v>
      </c>
      <c r="F13" s="12">
        <v>8.02</v>
      </c>
      <c r="G13" s="12">
        <v>204.22</v>
      </c>
      <c r="H13" s="17">
        <v>0.36</v>
      </c>
      <c r="I13" s="19">
        <v>295</v>
      </c>
    </row>
    <row r="14" spans="1:9" ht="16.5" customHeight="1">
      <c r="A14" s="138"/>
      <c r="B14" s="184" t="s">
        <v>149</v>
      </c>
      <c r="C14" s="12">
        <v>130</v>
      </c>
      <c r="D14" s="12">
        <v>7.45</v>
      </c>
      <c r="E14" s="12">
        <v>3.4</v>
      </c>
      <c r="F14" s="12">
        <v>33.72</v>
      </c>
      <c r="G14" s="12">
        <v>194.94</v>
      </c>
      <c r="H14" s="17">
        <v>0</v>
      </c>
      <c r="I14" s="19">
        <v>313</v>
      </c>
    </row>
    <row r="15" spans="1:9" ht="15">
      <c r="A15" s="4"/>
      <c r="B15" s="184" t="s">
        <v>150</v>
      </c>
      <c r="C15" s="12">
        <v>30</v>
      </c>
      <c r="D15" s="12">
        <v>0.52</v>
      </c>
      <c r="E15" s="12">
        <v>1.98</v>
      </c>
      <c r="F15" s="12">
        <v>2.51</v>
      </c>
      <c r="G15" s="12">
        <v>30.21</v>
      </c>
      <c r="H15" s="17">
        <v>0.48</v>
      </c>
      <c r="I15" s="19">
        <v>355</v>
      </c>
    </row>
    <row r="16" spans="1:9" ht="15">
      <c r="A16" s="73"/>
      <c r="B16" s="186" t="s">
        <v>112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73"/>
      <c r="B17" s="183" t="s">
        <v>271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289</v>
      </c>
    </row>
    <row r="18" spans="1:9" ht="15">
      <c r="A18" s="73"/>
      <c r="B18" s="209" t="s">
        <v>287</v>
      </c>
      <c r="C18" s="63" t="s">
        <v>288</v>
      </c>
      <c r="D18" s="63">
        <v>0.18</v>
      </c>
      <c r="E18" s="63">
        <v>0.01</v>
      </c>
      <c r="F18" s="63">
        <v>0.82</v>
      </c>
      <c r="G18" s="63">
        <v>4.07</v>
      </c>
      <c r="H18" s="64">
        <v>0.27</v>
      </c>
      <c r="I18" s="42" t="s">
        <v>289</v>
      </c>
    </row>
    <row r="19" spans="1:9" ht="15.75" thickBot="1">
      <c r="A19" s="27"/>
      <c r="B19" s="193" t="s">
        <v>152</v>
      </c>
      <c r="C19" s="72">
        <v>10</v>
      </c>
      <c r="D19" s="72">
        <v>0.76</v>
      </c>
      <c r="E19" s="72">
        <v>0.08</v>
      </c>
      <c r="F19" s="72">
        <v>4.9</v>
      </c>
      <c r="G19" s="72">
        <v>23.5</v>
      </c>
      <c r="H19" s="136">
        <v>0</v>
      </c>
      <c r="I19" s="42" t="s">
        <v>289</v>
      </c>
    </row>
    <row r="20" spans="1:10" ht="15">
      <c r="A20" s="171" t="s">
        <v>13</v>
      </c>
      <c r="B20" s="158"/>
      <c r="C20" s="159">
        <f>C21+100</f>
        <v>290</v>
      </c>
      <c r="D20" s="151"/>
      <c r="E20" s="151"/>
      <c r="F20" s="151"/>
      <c r="G20" s="175">
        <f>G21+G22</f>
        <v>188.52</v>
      </c>
      <c r="H20" s="151"/>
      <c r="I20" s="161"/>
      <c r="J20">
        <f>G20*100/G31</f>
        <v>9.24747744786889</v>
      </c>
    </row>
    <row r="21" spans="1:9" ht="14.25" customHeight="1">
      <c r="A21" s="5" t="s">
        <v>191</v>
      </c>
      <c r="B21" s="187" t="s">
        <v>199</v>
      </c>
      <c r="C21" s="144">
        <v>190</v>
      </c>
      <c r="D21" s="144">
        <v>4.94</v>
      </c>
      <c r="E21" s="144">
        <v>4.75</v>
      </c>
      <c r="F21" s="144">
        <v>20.9</v>
      </c>
      <c r="G21" s="144">
        <v>145.3</v>
      </c>
      <c r="H21" s="145">
        <v>1.71</v>
      </c>
      <c r="I21" s="146">
        <v>420</v>
      </c>
    </row>
    <row r="22" spans="1:9" ht="14.25" customHeight="1" thickBot="1">
      <c r="A22" s="5"/>
      <c r="B22" s="184" t="s">
        <v>258</v>
      </c>
      <c r="C22" s="12" t="s">
        <v>259</v>
      </c>
      <c r="D22" s="12">
        <v>0.9</v>
      </c>
      <c r="E22" s="12">
        <v>0.2</v>
      </c>
      <c r="F22" s="12">
        <v>8.14</v>
      </c>
      <c r="G22" s="61">
        <v>43.22</v>
      </c>
      <c r="H22" s="16">
        <v>60.3</v>
      </c>
      <c r="I22" s="19">
        <v>386</v>
      </c>
    </row>
    <row r="23" spans="1:10" ht="15">
      <c r="A23" s="157" t="s">
        <v>14</v>
      </c>
      <c r="B23" s="165"/>
      <c r="C23" s="172">
        <f>C24+C25+C26+C28+C27+C29+C30</f>
        <v>549.5</v>
      </c>
      <c r="D23" s="153"/>
      <c r="E23" s="153"/>
      <c r="F23" s="153"/>
      <c r="G23" s="152">
        <f>G24+G25+G26+G27+G28+G29+G30</f>
        <v>538.37</v>
      </c>
      <c r="H23" s="153"/>
      <c r="I23" s="155"/>
      <c r="J23">
        <f>G23*100/G31</f>
        <v>26.408680424406825</v>
      </c>
    </row>
    <row r="24" spans="1:9" ht="21" customHeight="1">
      <c r="A24" s="4" t="s">
        <v>324</v>
      </c>
      <c r="B24" s="185" t="s">
        <v>178</v>
      </c>
      <c r="C24" s="12">
        <v>60</v>
      </c>
      <c r="D24" s="12">
        <v>1.03</v>
      </c>
      <c r="E24" s="12">
        <v>3.13</v>
      </c>
      <c r="F24" s="12">
        <v>6.19</v>
      </c>
      <c r="G24" s="12">
        <v>57.5</v>
      </c>
      <c r="H24" s="16">
        <v>5.43</v>
      </c>
      <c r="I24" s="19">
        <v>26</v>
      </c>
    </row>
    <row r="25" spans="1:9" ht="26.25" customHeight="1">
      <c r="A25" s="164"/>
      <c r="B25" s="197" t="s">
        <v>281</v>
      </c>
      <c r="C25" s="12">
        <v>228</v>
      </c>
      <c r="D25" s="12">
        <v>11.09</v>
      </c>
      <c r="E25" s="12">
        <v>12.49</v>
      </c>
      <c r="F25" s="12">
        <v>21.68</v>
      </c>
      <c r="G25" s="12">
        <v>244.28</v>
      </c>
      <c r="H25" s="16">
        <v>20.65</v>
      </c>
      <c r="I25" s="19" t="s">
        <v>282</v>
      </c>
    </row>
    <row r="26" spans="1:9" ht="15">
      <c r="A26" s="164"/>
      <c r="B26" s="184" t="s">
        <v>107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58</v>
      </c>
    </row>
    <row r="27" spans="1:9" ht="15">
      <c r="A27" s="164"/>
      <c r="B27" s="183" t="s">
        <v>134</v>
      </c>
      <c r="C27" s="12">
        <v>20</v>
      </c>
      <c r="D27" s="12">
        <v>1.5</v>
      </c>
      <c r="E27" s="12">
        <v>1.96</v>
      </c>
      <c r="F27" s="12">
        <v>14.88</v>
      </c>
      <c r="G27" s="12">
        <v>83.4</v>
      </c>
      <c r="H27" s="12">
        <v>0</v>
      </c>
      <c r="I27" s="42" t="s">
        <v>289</v>
      </c>
    </row>
    <row r="28" spans="1:9" ht="15">
      <c r="A28" s="164"/>
      <c r="B28" s="183" t="s">
        <v>272</v>
      </c>
      <c r="C28" s="12">
        <v>35</v>
      </c>
      <c r="D28" s="12">
        <v>2.31</v>
      </c>
      <c r="E28" s="12">
        <v>0.42</v>
      </c>
      <c r="F28" s="12">
        <v>13.86</v>
      </c>
      <c r="G28" s="12">
        <v>69.3</v>
      </c>
      <c r="H28" s="16">
        <v>0</v>
      </c>
      <c r="I28" s="42" t="s">
        <v>289</v>
      </c>
    </row>
    <row r="29" spans="1:9" ht="15.75" customHeight="1">
      <c r="A29" s="4"/>
      <c r="B29" s="183" t="s">
        <v>273</v>
      </c>
      <c r="C29" s="12">
        <v>25</v>
      </c>
      <c r="D29" s="12">
        <v>1.9</v>
      </c>
      <c r="E29" s="12">
        <v>0.2</v>
      </c>
      <c r="F29" s="12">
        <v>12.25</v>
      </c>
      <c r="G29" s="12">
        <v>58.75</v>
      </c>
      <c r="H29" s="12">
        <v>0</v>
      </c>
      <c r="I29" s="42" t="s">
        <v>289</v>
      </c>
    </row>
    <row r="30" spans="1:9" ht="16.5" customHeight="1" thickBot="1">
      <c r="A30" s="80"/>
      <c r="B30" s="203" t="s">
        <v>163</v>
      </c>
      <c r="C30" s="86">
        <v>1.5</v>
      </c>
      <c r="D30" s="86">
        <v>0.04</v>
      </c>
      <c r="E30" s="86">
        <v>0.01</v>
      </c>
      <c r="F30" s="86">
        <v>0.09</v>
      </c>
      <c r="G30" s="86">
        <v>0.59</v>
      </c>
      <c r="H30" s="86">
        <v>1.48</v>
      </c>
      <c r="I30" s="42" t="s">
        <v>289</v>
      </c>
    </row>
    <row r="31" spans="1:9" ht="28.5" customHeight="1" thickBot="1">
      <c r="A31" s="166" t="s">
        <v>28</v>
      </c>
      <c r="B31" s="167"/>
      <c r="C31" s="167"/>
      <c r="D31" s="40">
        <f>SUM(D5:D30)</f>
        <v>83.67000000000003</v>
      </c>
      <c r="E31" s="40">
        <f>SUM(E5:E30)</f>
        <v>73.66999999999999</v>
      </c>
      <c r="F31" s="40">
        <f>SUM(F5:F30)</f>
        <v>270.34999999999997</v>
      </c>
      <c r="G31" s="40">
        <f>G4+G8+G10+G20+G23</f>
        <v>2038.6100000000001</v>
      </c>
      <c r="H31" s="60">
        <f>SUM(H5:H30)</f>
        <v>118.80000000000001</v>
      </c>
      <c r="I31" s="168"/>
    </row>
    <row r="32" spans="1:9" ht="9.75" customHeight="1">
      <c r="A32" s="287" t="s">
        <v>59</v>
      </c>
      <c r="B32" s="287"/>
      <c r="C32" s="287"/>
      <c r="D32" s="287"/>
      <c r="E32" s="287"/>
      <c r="F32" s="287"/>
      <c r="G32" s="287"/>
      <c r="H32" s="287"/>
      <c r="I32" s="287"/>
    </row>
    <row r="33" ht="9.75" customHeight="1">
      <c r="A33" t="s">
        <v>181</v>
      </c>
    </row>
    <row r="34" ht="9.75" customHeight="1">
      <c r="A34" t="s">
        <v>180</v>
      </c>
    </row>
  </sheetData>
  <sheetProtection/>
  <mergeCells count="8"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05" t="s">
        <v>327</v>
      </c>
      <c r="B1" s="305"/>
      <c r="C1" s="305"/>
      <c r="D1" s="305"/>
      <c r="E1" s="305"/>
      <c r="F1" s="305"/>
    </row>
    <row r="2" ht="13.5" thickBot="1"/>
    <row r="3" spans="1:6" ht="14.25" customHeight="1">
      <c r="A3" s="292" t="s">
        <v>9</v>
      </c>
      <c r="B3" s="294" t="s">
        <v>3</v>
      </c>
      <c r="C3" s="294"/>
      <c r="D3" s="294"/>
      <c r="E3" s="288" t="s">
        <v>4</v>
      </c>
      <c r="F3" s="290" t="s">
        <v>5</v>
      </c>
    </row>
    <row r="4" spans="1:6" ht="15" thickBot="1">
      <c r="A4" s="306"/>
      <c r="B4" s="46" t="s">
        <v>0</v>
      </c>
      <c r="C4" s="46" t="s">
        <v>1</v>
      </c>
      <c r="D4" s="46" t="s">
        <v>2</v>
      </c>
      <c r="E4" s="303"/>
      <c r="F4" s="304"/>
    </row>
    <row r="5" spans="1:6" ht="15" thickBot="1">
      <c r="A5" s="47"/>
      <c r="B5" s="48"/>
      <c r="C5" s="48"/>
      <c r="D5" s="48"/>
      <c r="E5" s="48"/>
      <c r="F5" s="49"/>
    </row>
    <row r="6" spans="1:6" ht="15.75">
      <c r="A6" s="51" t="s">
        <v>29</v>
      </c>
      <c r="B6" s="34"/>
      <c r="C6" s="34"/>
      <c r="D6" s="34"/>
      <c r="E6" s="34"/>
      <c r="F6" s="35"/>
    </row>
    <row r="7" spans="1:6" ht="15">
      <c r="A7" s="65" t="s">
        <v>71</v>
      </c>
      <c r="B7" s="9">
        <f>'День 1 Пн'!D32</f>
        <v>91.93000000000002</v>
      </c>
      <c r="C7" s="9">
        <f>'День 1 Пн'!E32</f>
        <v>71.09000000000002</v>
      </c>
      <c r="D7" s="9">
        <f>'День 1 Пн'!F32</f>
        <v>241.20999999999995</v>
      </c>
      <c r="E7" s="9">
        <f>'День 1 Пн'!G32</f>
        <v>1974.3000000000002</v>
      </c>
      <c r="F7" s="9">
        <f>'День 1 Пн'!H32</f>
        <v>85.05</v>
      </c>
    </row>
    <row r="8" spans="1:6" ht="15">
      <c r="A8" s="65" t="s">
        <v>72</v>
      </c>
      <c r="B8" s="50">
        <f>'День 2 Вт'!D34</f>
        <v>77.55000000000001</v>
      </c>
      <c r="C8" s="50">
        <f>'День 2 Вт'!E34</f>
        <v>71.81000000000002</v>
      </c>
      <c r="D8" s="50">
        <f>'День 2 Вт'!F34</f>
        <v>299.04999999999995</v>
      </c>
      <c r="E8" s="50">
        <f>'День 2 Вт'!G34</f>
        <v>2160.82</v>
      </c>
      <c r="F8" s="50">
        <f>'День 2 Вт'!H34</f>
        <v>67.80000000000003</v>
      </c>
    </row>
    <row r="9" spans="1:6" ht="15">
      <c r="A9" s="65" t="s">
        <v>73</v>
      </c>
      <c r="B9" s="199">
        <f>'День 3 Ср'!D33</f>
        <v>86.93000000000002</v>
      </c>
      <c r="C9" s="199">
        <f>'День 3 Ср'!E33</f>
        <v>79.04999999999998</v>
      </c>
      <c r="D9" s="199">
        <f>'День 3 Ср'!F33</f>
        <v>288.18999999999994</v>
      </c>
      <c r="E9" s="199">
        <f>'День 3 Ср'!G33</f>
        <v>2258.25</v>
      </c>
      <c r="F9" s="199">
        <f>'День 3 Ср'!H33</f>
        <v>167.35999999999999</v>
      </c>
    </row>
    <row r="10" spans="1:6" ht="15">
      <c r="A10" s="65" t="s">
        <v>74</v>
      </c>
      <c r="B10" s="144">
        <f>'День 4 Чт'!D31</f>
        <v>102.82000000000002</v>
      </c>
      <c r="C10" s="144">
        <f>'День 4 Чт'!E31</f>
        <v>70.99000000000002</v>
      </c>
      <c r="D10" s="144">
        <f>'День 4 Чт'!F31</f>
        <v>256.8999999999999</v>
      </c>
      <c r="E10" s="144">
        <f>'День 4 Чт'!G31</f>
        <v>2045.9399999999998</v>
      </c>
      <c r="F10" s="144">
        <f>'День 4 Чт'!H31</f>
        <v>101.47</v>
      </c>
    </row>
    <row r="11" spans="1:6" ht="15">
      <c r="A11" s="65" t="s">
        <v>75</v>
      </c>
      <c r="B11" s="199">
        <f>'День 5 Пт'!D32</f>
        <v>68.41000000000003</v>
      </c>
      <c r="C11" s="199">
        <f>'День 5 Пт'!E32</f>
        <v>72.91000000000001</v>
      </c>
      <c r="D11" s="199">
        <f>'День 5 Пт'!F32</f>
        <v>290.36999999999995</v>
      </c>
      <c r="E11" s="199">
        <f>'День 5 Пт'!G32</f>
        <v>2110.26</v>
      </c>
      <c r="F11" s="199">
        <f>'День 5 Пт'!H32</f>
        <v>179</v>
      </c>
    </row>
    <row r="12" spans="1:6" ht="15">
      <c r="A12" s="65" t="s">
        <v>76</v>
      </c>
      <c r="B12" s="144">
        <f>'День 6 Пн'!D32</f>
        <v>89.66000000000003</v>
      </c>
      <c r="C12" s="144">
        <f>'День 6 Пн'!E32</f>
        <v>62.09000000000001</v>
      </c>
      <c r="D12" s="144">
        <f>'День 6 Пн'!F32</f>
        <v>328.40999999999985</v>
      </c>
      <c r="E12" s="144">
        <f>'День 6 Пн'!G32</f>
        <v>2198.3</v>
      </c>
      <c r="F12" s="144">
        <f>'День 6 Пн'!H32</f>
        <v>59.419999999999995</v>
      </c>
    </row>
    <row r="13" spans="1:6" ht="15">
      <c r="A13" s="65" t="s">
        <v>77</v>
      </c>
      <c r="B13" s="199">
        <f>'День 7 Вт'!D30</f>
        <v>73.13000000000001</v>
      </c>
      <c r="C13" s="199">
        <f>'День 7 Вт'!E30</f>
        <v>70.07000000000001</v>
      </c>
      <c r="D13" s="199">
        <f>'День 7 Вт'!F30</f>
        <v>248.21</v>
      </c>
      <c r="E13" s="199">
        <f>'День 7 Вт'!G30</f>
        <v>1936.48</v>
      </c>
      <c r="F13" s="199">
        <f>'День 7 Вт'!H30</f>
        <v>136.60999999999999</v>
      </c>
    </row>
    <row r="14" spans="1:6" ht="15">
      <c r="A14" s="65" t="s">
        <v>78</v>
      </c>
      <c r="B14" s="50">
        <f>'День 8 Ср'!D30</f>
        <v>81.19000000000001</v>
      </c>
      <c r="C14" s="50">
        <f>'День 8 Ср'!E30</f>
        <v>76.22</v>
      </c>
      <c r="D14" s="50">
        <f>'День 8 Ср'!F30</f>
        <v>292.49</v>
      </c>
      <c r="E14" s="50">
        <f>'День 8 Ср'!G30</f>
        <v>2190.76</v>
      </c>
      <c r="F14" s="50">
        <f>'День 8 Ср'!H30</f>
        <v>102.69</v>
      </c>
    </row>
    <row r="15" spans="1:6" ht="15">
      <c r="A15" s="65" t="s">
        <v>79</v>
      </c>
      <c r="B15" s="50">
        <f>'День 9 Чт'!D31</f>
        <v>90.20000000000002</v>
      </c>
      <c r="C15" s="50">
        <f>'День 9 Чт'!E31</f>
        <v>68.57000000000001</v>
      </c>
      <c r="D15" s="50">
        <f>'День 9 Чт'!F31</f>
        <v>228.56</v>
      </c>
      <c r="E15" s="50">
        <f>'День 9 Чт'!G31</f>
        <v>1909.8300000000004</v>
      </c>
      <c r="F15" s="50">
        <f>'День 9 Чт'!H31</f>
        <v>83.08999999999999</v>
      </c>
    </row>
    <row r="16" spans="1:6" ht="15.75" thickBot="1">
      <c r="A16" s="66" t="s">
        <v>80</v>
      </c>
      <c r="B16" s="62">
        <f>'День 10 Пт'!D31</f>
        <v>83.67000000000003</v>
      </c>
      <c r="C16" s="62">
        <f>'День 10 Пт'!E31</f>
        <v>73.66999999999999</v>
      </c>
      <c r="D16" s="62">
        <f>'День 10 Пт'!F31</f>
        <v>270.34999999999997</v>
      </c>
      <c r="E16" s="62">
        <f>'День 10 Пт'!G31</f>
        <v>2038.6100000000001</v>
      </c>
      <c r="F16" s="62">
        <f>'День 10 Пт'!H31</f>
        <v>118.80000000000001</v>
      </c>
    </row>
    <row r="17" spans="1:6" ht="20.25" customHeight="1" thickBot="1">
      <c r="A17" s="58" t="s">
        <v>32</v>
      </c>
      <c r="B17" s="52">
        <f>SUM(B7:B16)</f>
        <v>845.4900000000002</v>
      </c>
      <c r="C17" s="52">
        <f>SUM(C7:C16)</f>
        <v>716.4700000000001</v>
      </c>
      <c r="D17" s="52">
        <f>SUM(D7:D16)</f>
        <v>2743.7399999999993</v>
      </c>
      <c r="E17" s="52">
        <f>SUM(E7:E16)</f>
        <v>20823.550000000003</v>
      </c>
      <c r="F17" s="53">
        <f>SUM(F7:F16)</f>
        <v>1101.2900000000002</v>
      </c>
    </row>
    <row r="18" spans="1:6" ht="30" customHeight="1" thickBot="1">
      <c r="A18" s="54" t="s">
        <v>31</v>
      </c>
      <c r="B18" s="55">
        <f>B17/10</f>
        <v>84.54900000000002</v>
      </c>
      <c r="C18" s="55">
        <f>C17/10</f>
        <v>71.64700000000002</v>
      </c>
      <c r="D18" s="55">
        <f>D17/10</f>
        <v>274.3739999999999</v>
      </c>
      <c r="E18" s="55">
        <f>E17/10</f>
        <v>2082.3550000000005</v>
      </c>
      <c r="F18" s="56">
        <f>F17/10</f>
        <v>110.12900000000002</v>
      </c>
    </row>
    <row r="19" spans="1:6" ht="59.25" customHeight="1" thickBot="1">
      <c r="A19" s="54" t="s">
        <v>30</v>
      </c>
      <c r="B19" s="59">
        <v>0.14</v>
      </c>
      <c r="C19" s="59">
        <v>0.31</v>
      </c>
      <c r="D19" s="59">
        <v>0.55</v>
      </c>
      <c r="E19" s="59">
        <v>1</v>
      </c>
      <c r="F19" s="57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22.421875" style="0" customWidth="1"/>
    <col min="2" max="6" width="11.28125" style="0" customWidth="1"/>
  </cols>
  <sheetData>
    <row r="1" spans="1:5" ht="18.75">
      <c r="A1" s="229" t="s">
        <v>263</v>
      </c>
      <c r="B1" s="229"/>
      <c r="C1" s="229"/>
      <c r="D1" s="229"/>
      <c r="E1" s="229"/>
    </row>
    <row r="2" spans="1:5" ht="18.75">
      <c r="A2" s="229"/>
      <c r="B2" s="229"/>
      <c r="C2" s="229"/>
      <c r="D2" s="229"/>
      <c r="E2" s="229"/>
    </row>
    <row r="3" spans="1:6" ht="15.75">
      <c r="A3" s="305" t="s">
        <v>325</v>
      </c>
      <c r="B3" s="305"/>
      <c r="C3" s="305"/>
      <c r="D3" s="305"/>
      <c r="E3" s="305"/>
      <c r="F3" s="305"/>
    </row>
    <row r="4" ht="13.5" thickBot="1"/>
    <row r="5" spans="1:6" ht="15.75">
      <c r="A5" s="232" t="s">
        <v>9</v>
      </c>
      <c r="B5" s="233" t="s">
        <v>264</v>
      </c>
      <c r="C5" s="233" t="s">
        <v>265</v>
      </c>
      <c r="D5" s="233" t="s">
        <v>266</v>
      </c>
      <c r="E5" s="233" t="s">
        <v>267</v>
      </c>
      <c r="F5" s="234" t="s">
        <v>268</v>
      </c>
    </row>
    <row r="6" spans="1:6" ht="35.25" customHeight="1" thickBot="1">
      <c r="A6" s="230" t="s">
        <v>274</v>
      </c>
      <c r="B6" s="235">
        <f>('День 1 Пн'!J4+'День 2 Вт'!J4+'День 3 Ср'!J4+'День 4 Чт'!J4+'День 5 Пт'!J4+'День 6 Пн'!J4+'День 7 Вт'!J4+'День 8 Ср'!J4+'День 9 Чт'!J4+'День 10 Пт'!J4)/10</f>
        <v>19.941282223046407</v>
      </c>
      <c r="C6" s="235">
        <f>('День 1 Пн'!J8+'День 2 Вт'!J8+'День 3 Ср'!J8+'День 4 Чт'!J8+'День 5 Пт'!J8+'День 6 Пн'!J8+'День 7 Вт'!J8+'День 8 Ср'!J8+'День 9 Чт'!J8+'День 10 Пт'!J8)/10</f>
        <v>4.534324949537387</v>
      </c>
      <c r="D6" s="240">
        <f>('День 1 Пн'!J11+'День 2 Вт'!J11+'День 3 Ср'!J10+'День 4 Чт'!J11+'День 5 Пт'!J10+'День 6 Пн'!J11+'День 7 Вт'!J10+'День 8 Ср'!J10+'День 9 Чт'!J10+'День 10 Пт'!J10)/10</f>
        <v>35.50253354105634</v>
      </c>
      <c r="E6" s="235">
        <f>('День 1 Пн'!J20+'День 2 Вт'!J21+'День 3 Ср'!J20+'День 4 Чт'!J20+'День 5 Пт'!J18+'День 6 Пн'!J20+'День 7 Вт'!J19+'День 8 Ср'!J18+'День 9 Чт'!J19+'День 10 Пт'!J20)/10</f>
        <v>15.352048154645425</v>
      </c>
      <c r="F6" s="251">
        <f>('День 1 Пн'!J23+'День 2 Вт'!J24+'День 3 Ср'!J24+'День 4 Чт'!J23+'День 5 Пт'!J22+'День 6 Пн'!J23+'День 7 Вт'!J22+'День 8 Ср'!J22+'День 9 Чт'!J22+'День 10 Пт'!J23)/10</f>
        <v>24.669811131714454</v>
      </c>
    </row>
    <row r="7" spans="1:6" ht="45" customHeight="1" thickBot="1">
      <c r="A7" s="231" t="s">
        <v>269</v>
      </c>
      <c r="B7" s="236">
        <v>20</v>
      </c>
      <c r="C7" s="236">
        <v>5</v>
      </c>
      <c r="D7" s="236">
        <v>35</v>
      </c>
      <c r="E7" s="236">
        <v>15</v>
      </c>
      <c r="F7" s="237">
        <v>25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13">
      <selection activeCell="A24" sqref="A24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140625" style="0" customWidth="1"/>
    <col min="10" max="10" width="10.8515625" style="0" hidden="1" customWidth="1"/>
  </cols>
  <sheetData>
    <row r="1" spans="1:9" ht="14.25">
      <c r="A1" s="292" t="s">
        <v>9</v>
      </c>
      <c r="B1" s="288" t="s">
        <v>7</v>
      </c>
      <c r="C1" s="288" t="s">
        <v>8</v>
      </c>
      <c r="D1" s="294" t="s">
        <v>3</v>
      </c>
      <c r="E1" s="294"/>
      <c r="F1" s="294"/>
      <c r="G1" s="288" t="s">
        <v>4</v>
      </c>
      <c r="H1" s="288" t="s">
        <v>5</v>
      </c>
      <c r="I1" s="290" t="s">
        <v>6</v>
      </c>
    </row>
    <row r="2" spans="1:9" ht="15" thickBot="1">
      <c r="A2" s="293"/>
      <c r="B2" s="289"/>
      <c r="C2" s="289"/>
      <c r="D2" s="24" t="s">
        <v>0</v>
      </c>
      <c r="E2" s="24" t="s">
        <v>1</v>
      </c>
      <c r="F2" s="24" t="s">
        <v>2</v>
      </c>
      <c r="G2" s="289"/>
      <c r="H2" s="289"/>
      <c r="I2" s="291"/>
    </row>
    <row r="3" spans="1:9" ht="15.75" thickBot="1">
      <c r="A3" s="147" t="s">
        <v>10</v>
      </c>
      <c r="B3" s="148"/>
      <c r="C3" s="148"/>
      <c r="D3" s="148"/>
      <c r="E3" s="148"/>
      <c r="F3" s="148"/>
      <c r="G3" s="148"/>
      <c r="H3" s="148"/>
      <c r="I3" s="149"/>
    </row>
    <row r="4" spans="1:10" ht="15">
      <c r="A4" s="150" t="s">
        <v>11</v>
      </c>
      <c r="B4" s="151"/>
      <c r="C4" s="152">
        <f>C5+C6+C7</f>
        <v>401</v>
      </c>
      <c r="D4" s="153"/>
      <c r="E4" s="153"/>
      <c r="F4" s="153"/>
      <c r="G4" s="152">
        <f>G5+G6+G7</f>
        <v>351.55</v>
      </c>
      <c r="H4" s="154"/>
      <c r="I4" s="155"/>
      <c r="J4">
        <f>G4*100/G32</f>
        <v>17.806311097604212</v>
      </c>
    </row>
    <row r="5" spans="1:9" ht="15">
      <c r="A5" s="3" t="s">
        <v>188</v>
      </c>
      <c r="B5" s="182" t="s">
        <v>286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6.5" customHeight="1">
      <c r="A6" s="3"/>
      <c r="B6" s="183" t="s">
        <v>106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.75" thickBot="1">
      <c r="A7" s="27"/>
      <c r="B7" s="193" t="s">
        <v>114</v>
      </c>
      <c r="C7" s="72">
        <v>180</v>
      </c>
      <c r="D7" s="72">
        <v>0.15</v>
      </c>
      <c r="E7" s="72">
        <v>0.03</v>
      </c>
      <c r="F7" s="72">
        <v>7.22</v>
      </c>
      <c r="G7" s="72">
        <v>30.92</v>
      </c>
      <c r="H7" s="136">
        <v>2.84</v>
      </c>
      <c r="I7" s="194" t="s">
        <v>57</v>
      </c>
    </row>
    <row r="8" spans="1:10" ht="15">
      <c r="A8" s="150" t="s">
        <v>101</v>
      </c>
      <c r="B8" s="151"/>
      <c r="C8" s="255">
        <v>300</v>
      </c>
      <c r="D8" s="74"/>
      <c r="E8" s="74"/>
      <c r="F8" s="74"/>
      <c r="G8" s="76">
        <f>G9+G9</f>
        <v>168.8</v>
      </c>
      <c r="H8" s="156"/>
      <c r="I8" s="75"/>
      <c r="J8">
        <f>G8*100/G32</f>
        <v>8.549865775211467</v>
      </c>
    </row>
    <row r="9" spans="1:9" ht="15">
      <c r="A9" s="73" t="s">
        <v>189</v>
      </c>
      <c r="B9" s="183" t="s">
        <v>157</v>
      </c>
      <c r="C9" s="12">
        <v>200</v>
      </c>
      <c r="D9" s="12">
        <v>1</v>
      </c>
      <c r="E9" s="12">
        <v>0</v>
      </c>
      <c r="F9" s="12">
        <v>20.2</v>
      </c>
      <c r="G9" s="12">
        <v>84.4</v>
      </c>
      <c r="H9" s="12">
        <v>6</v>
      </c>
      <c r="I9" s="21">
        <v>418</v>
      </c>
    </row>
    <row r="10" spans="1:9" ht="15.75" thickBot="1">
      <c r="A10" s="5"/>
      <c r="B10" s="182" t="s">
        <v>192</v>
      </c>
      <c r="C10" s="9" t="s">
        <v>207</v>
      </c>
      <c r="D10" s="9">
        <v>0.4</v>
      </c>
      <c r="E10" s="9">
        <v>0.4</v>
      </c>
      <c r="F10" s="9">
        <v>9.83</v>
      </c>
      <c r="G10" s="50">
        <v>47.15</v>
      </c>
      <c r="H10" s="13">
        <v>10.03</v>
      </c>
      <c r="I10" s="23">
        <v>386</v>
      </c>
    </row>
    <row r="11" spans="1:10" ht="15">
      <c r="A11" s="157" t="s">
        <v>12</v>
      </c>
      <c r="B11" s="158"/>
      <c r="C11" s="159">
        <f>C12+C13+C14+C15+C16+C17+2.7+C19</f>
        <v>672.7</v>
      </c>
      <c r="D11" s="151"/>
      <c r="E11" s="151"/>
      <c r="F11" s="151"/>
      <c r="G11" s="159">
        <f>G12+G13+G14+G15+G16+G17+G18+G19</f>
        <v>601.1800000000001</v>
      </c>
      <c r="H11" s="160"/>
      <c r="I11" s="161"/>
      <c r="J11">
        <f>G11*100/G32</f>
        <v>30.450286177379326</v>
      </c>
    </row>
    <row r="12" spans="1:9" ht="15">
      <c r="A12" s="162" t="s">
        <v>190</v>
      </c>
      <c r="B12" s="185" t="s">
        <v>109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10" ht="30">
      <c r="A13" s="163"/>
      <c r="B13" s="182" t="s">
        <v>147</v>
      </c>
      <c r="C13" s="9">
        <v>200</v>
      </c>
      <c r="D13" s="9">
        <v>6.44</v>
      </c>
      <c r="E13" s="9">
        <v>6.14</v>
      </c>
      <c r="F13" s="9">
        <v>13.12</v>
      </c>
      <c r="G13" s="9">
        <v>134.11</v>
      </c>
      <c r="H13" s="18">
        <v>6.23</v>
      </c>
      <c r="I13" s="23">
        <v>86</v>
      </c>
      <c r="J13" s="214"/>
    </row>
    <row r="14" spans="1:9" ht="15.75" customHeight="1">
      <c r="A14" s="164"/>
      <c r="B14" s="184" t="s">
        <v>111</v>
      </c>
      <c r="C14" s="12">
        <v>150</v>
      </c>
      <c r="D14" s="12">
        <v>18.26</v>
      </c>
      <c r="E14" s="12">
        <v>9.25</v>
      </c>
      <c r="F14" s="12">
        <v>24.02</v>
      </c>
      <c r="G14" s="12">
        <v>252.46</v>
      </c>
      <c r="H14" s="16">
        <v>0.52</v>
      </c>
      <c r="I14" s="19">
        <v>250</v>
      </c>
    </row>
    <row r="15" spans="1:9" ht="15" customHeight="1">
      <c r="A15" s="138"/>
      <c r="B15" s="183" t="s">
        <v>153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6.5" customHeight="1">
      <c r="A16" s="4"/>
      <c r="B16" s="186" t="s">
        <v>112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10" ht="15">
      <c r="A17" s="4"/>
      <c r="B17" s="183" t="s">
        <v>280</v>
      </c>
      <c r="C17" s="12">
        <v>10</v>
      </c>
      <c r="D17" s="12">
        <v>0.66</v>
      </c>
      <c r="E17" s="12">
        <v>0.12</v>
      </c>
      <c r="F17" s="12">
        <v>3.96</v>
      </c>
      <c r="G17" s="12">
        <v>19.8</v>
      </c>
      <c r="H17" s="16">
        <v>0</v>
      </c>
      <c r="I17" s="42" t="s">
        <v>289</v>
      </c>
      <c r="J17" s="214"/>
    </row>
    <row r="18" spans="1:10" ht="15">
      <c r="A18" s="4"/>
      <c r="B18" s="209" t="s">
        <v>287</v>
      </c>
      <c r="C18" s="63" t="s">
        <v>288</v>
      </c>
      <c r="D18" s="63">
        <v>0.18</v>
      </c>
      <c r="E18" s="63">
        <v>0.01</v>
      </c>
      <c r="F18" s="63">
        <v>0.82</v>
      </c>
      <c r="G18" s="63">
        <v>4.07</v>
      </c>
      <c r="H18" s="64">
        <v>0.27</v>
      </c>
      <c r="I18" s="42" t="s">
        <v>289</v>
      </c>
      <c r="J18" s="214"/>
    </row>
    <row r="19" spans="1:9" ht="15.75" thickBot="1">
      <c r="A19" s="4"/>
      <c r="B19" s="193" t="s">
        <v>152</v>
      </c>
      <c r="C19" s="72">
        <v>10</v>
      </c>
      <c r="D19" s="72">
        <v>0.76</v>
      </c>
      <c r="E19" s="72">
        <v>0.08</v>
      </c>
      <c r="F19" s="72">
        <v>4.9</v>
      </c>
      <c r="G19" s="72">
        <v>23.5</v>
      </c>
      <c r="H19" s="136">
        <v>0</v>
      </c>
      <c r="I19" s="42" t="s">
        <v>289</v>
      </c>
    </row>
    <row r="20" spans="1:10" ht="15">
      <c r="A20" s="157" t="s">
        <v>13</v>
      </c>
      <c r="B20" s="158"/>
      <c r="C20" s="159">
        <f>C21+C22</f>
        <v>250</v>
      </c>
      <c r="D20" s="151"/>
      <c r="E20" s="151"/>
      <c r="F20" s="151"/>
      <c r="G20" s="159">
        <f>G21+G22</f>
        <v>320.3</v>
      </c>
      <c r="H20" s="151"/>
      <c r="I20" s="161"/>
      <c r="J20">
        <f>G20*100/G32</f>
        <v>16.223471610190952</v>
      </c>
    </row>
    <row r="21" spans="1:9" ht="15">
      <c r="A21" s="5" t="s">
        <v>191</v>
      </c>
      <c r="B21" s="187" t="s">
        <v>201</v>
      </c>
      <c r="C21" s="9">
        <v>190</v>
      </c>
      <c r="D21" s="9">
        <v>5.51</v>
      </c>
      <c r="E21" s="9">
        <v>4.75</v>
      </c>
      <c r="F21" s="9">
        <v>7.6</v>
      </c>
      <c r="G21" s="9">
        <v>100.7</v>
      </c>
      <c r="H21" s="13">
        <v>1.33</v>
      </c>
      <c r="I21" s="23">
        <v>401</v>
      </c>
    </row>
    <row r="22" spans="1:9" ht="15.75" thickBot="1">
      <c r="A22" s="5"/>
      <c r="B22" s="188" t="s">
        <v>154</v>
      </c>
      <c r="C22" s="11">
        <v>60</v>
      </c>
      <c r="D22" s="11">
        <v>3.54</v>
      </c>
      <c r="E22" s="11">
        <v>2.82</v>
      </c>
      <c r="F22" s="11">
        <v>45</v>
      </c>
      <c r="G22" s="11">
        <v>219.6</v>
      </c>
      <c r="H22" s="15">
        <v>0</v>
      </c>
      <c r="I22" s="23"/>
    </row>
    <row r="23" spans="1:10" ht="15">
      <c r="A23" s="157" t="s">
        <v>14</v>
      </c>
      <c r="B23" s="165"/>
      <c r="C23" s="152">
        <f>C24+C25+C26+C27+C28+C29+C30+C31</f>
        <v>532.3</v>
      </c>
      <c r="D23" s="153"/>
      <c r="E23" s="153"/>
      <c r="F23" s="153"/>
      <c r="G23" s="152">
        <f>G24+G25+G26+G27+G28+G29+G30+G31</f>
        <v>532.47</v>
      </c>
      <c r="H23" s="153"/>
      <c r="I23" s="155"/>
      <c r="J23">
        <f>G23*100/G32</f>
        <v>26.970065339614038</v>
      </c>
    </row>
    <row r="24" spans="1:10" ht="15">
      <c r="A24" s="4" t="s">
        <v>324</v>
      </c>
      <c r="B24" s="189" t="s">
        <v>175</v>
      </c>
      <c r="C24" s="9">
        <v>60</v>
      </c>
      <c r="D24" s="9">
        <v>0.99</v>
      </c>
      <c r="E24" s="9">
        <v>3.1</v>
      </c>
      <c r="F24" s="9">
        <v>5.59</v>
      </c>
      <c r="G24" s="9">
        <v>54.66</v>
      </c>
      <c r="H24" s="18">
        <v>4.85</v>
      </c>
      <c r="I24" s="23">
        <v>46</v>
      </c>
      <c r="J24" s="214"/>
    </row>
    <row r="25" spans="1:10" ht="17.25" customHeight="1">
      <c r="A25" s="4"/>
      <c r="B25" s="184" t="s">
        <v>113</v>
      </c>
      <c r="C25" s="12">
        <v>80</v>
      </c>
      <c r="D25" s="12">
        <v>13.78</v>
      </c>
      <c r="E25" s="12">
        <v>14.67</v>
      </c>
      <c r="F25" s="12">
        <v>10.1</v>
      </c>
      <c r="G25" s="12">
        <v>227.94</v>
      </c>
      <c r="H25" s="16">
        <v>0.78</v>
      </c>
      <c r="I25" s="19" t="s">
        <v>100</v>
      </c>
      <c r="J25" s="214"/>
    </row>
    <row r="26" spans="1:9" ht="16.5" customHeight="1">
      <c r="A26" s="4"/>
      <c r="B26" s="195" t="s">
        <v>290</v>
      </c>
      <c r="C26" s="12">
        <v>140</v>
      </c>
      <c r="D26" s="137">
        <v>3.83</v>
      </c>
      <c r="E26" s="12">
        <v>3.84</v>
      </c>
      <c r="F26" s="12">
        <v>6.48</v>
      </c>
      <c r="G26" s="12">
        <v>76.72</v>
      </c>
      <c r="H26" s="12">
        <v>45.8</v>
      </c>
      <c r="I26" s="19">
        <v>336</v>
      </c>
    </row>
    <row r="27" spans="1:9" ht="17.25" customHeight="1">
      <c r="A27" s="164"/>
      <c r="B27" s="184" t="s">
        <v>107</v>
      </c>
      <c r="C27" s="12">
        <v>180</v>
      </c>
      <c r="D27" s="12">
        <v>0.09</v>
      </c>
      <c r="E27" s="12">
        <v>0.02</v>
      </c>
      <c r="F27" s="61">
        <v>6.01</v>
      </c>
      <c r="G27" s="12">
        <v>24.55</v>
      </c>
      <c r="H27" s="16">
        <v>0.04</v>
      </c>
      <c r="I27" s="19" t="s">
        <v>58</v>
      </c>
    </row>
    <row r="28" spans="1:9" ht="15">
      <c r="A28" s="164"/>
      <c r="B28" s="183" t="s">
        <v>279</v>
      </c>
      <c r="C28" s="12">
        <v>45</v>
      </c>
      <c r="D28" s="12">
        <v>2.97</v>
      </c>
      <c r="E28" s="12">
        <v>0.54</v>
      </c>
      <c r="F28" s="12">
        <v>17.82</v>
      </c>
      <c r="G28" s="12">
        <v>89.1</v>
      </c>
      <c r="H28" s="16">
        <v>0</v>
      </c>
      <c r="I28" s="42" t="s">
        <v>289</v>
      </c>
    </row>
    <row r="29" spans="1:9" ht="15">
      <c r="A29" s="4"/>
      <c r="B29" s="183" t="s">
        <v>273</v>
      </c>
      <c r="C29" s="12">
        <v>25</v>
      </c>
      <c r="D29" s="12">
        <v>1.9</v>
      </c>
      <c r="E29" s="12">
        <v>0.2</v>
      </c>
      <c r="F29" s="12">
        <v>12.25</v>
      </c>
      <c r="G29" s="12">
        <v>58.75</v>
      </c>
      <c r="H29" s="12">
        <v>0</v>
      </c>
      <c r="I29" s="42" t="s">
        <v>289</v>
      </c>
    </row>
    <row r="30" spans="1:9" ht="15">
      <c r="A30" s="4"/>
      <c r="B30" s="188" t="s">
        <v>155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42" t="s">
        <v>289</v>
      </c>
    </row>
    <row r="31" spans="1:9" ht="15.75" thickBot="1">
      <c r="A31" s="80"/>
      <c r="B31" s="203" t="s">
        <v>163</v>
      </c>
      <c r="C31" s="86">
        <v>1.5</v>
      </c>
      <c r="D31" s="86">
        <v>0.04</v>
      </c>
      <c r="E31" s="86">
        <v>0.01</v>
      </c>
      <c r="F31" s="86">
        <v>0.09</v>
      </c>
      <c r="G31" s="86">
        <v>0.59</v>
      </c>
      <c r="H31" s="86">
        <v>1.48</v>
      </c>
      <c r="I31" s="42" t="s">
        <v>289</v>
      </c>
    </row>
    <row r="32" spans="1:9" ht="31.5" customHeight="1" thickBot="1">
      <c r="A32" s="166" t="s">
        <v>15</v>
      </c>
      <c r="B32" s="167"/>
      <c r="C32" s="167"/>
      <c r="D32" s="40">
        <f>SUM(D5:D31)</f>
        <v>91.93000000000002</v>
      </c>
      <c r="E32" s="40">
        <f>SUM(E5:E31)</f>
        <v>71.09000000000002</v>
      </c>
      <c r="F32" s="40">
        <f>SUM(F5:F31)</f>
        <v>241.20999999999995</v>
      </c>
      <c r="G32" s="40">
        <f>G4+G8+G11+G20+G23</f>
        <v>1974.3000000000002</v>
      </c>
      <c r="H32" s="40">
        <f>SUM(H5:H31)</f>
        <v>85.05</v>
      </c>
      <c r="I32" s="168"/>
    </row>
    <row r="33" spans="1:9" ht="15.75">
      <c r="A33" s="287" t="s">
        <v>99</v>
      </c>
      <c r="B33" s="287"/>
      <c r="C33" s="287"/>
      <c r="D33" s="287"/>
      <c r="E33" s="287"/>
      <c r="F33" s="287"/>
      <c r="G33" s="287"/>
      <c r="H33" s="287"/>
      <c r="I33" s="287"/>
    </row>
    <row r="34" spans="1:9" ht="30.75" customHeight="1">
      <c r="A34" s="285" t="s">
        <v>275</v>
      </c>
      <c r="B34" s="286"/>
      <c r="C34" s="286"/>
      <c r="D34" s="286"/>
      <c r="E34" s="286"/>
      <c r="F34" s="286"/>
      <c r="G34" s="286"/>
      <c r="H34" s="286"/>
      <c r="I34" s="286"/>
    </row>
  </sheetData>
  <sheetProtection/>
  <mergeCells count="9">
    <mergeCell ref="A34:I34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41"/>
  <sheetViews>
    <sheetView zoomScalePageLayoutView="0" workbookViewId="0" topLeftCell="A20">
      <selection activeCell="A25" sqref="A25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292" t="s">
        <v>9</v>
      </c>
      <c r="B1" s="288" t="s">
        <v>7</v>
      </c>
      <c r="C1" s="288" t="s">
        <v>8</v>
      </c>
      <c r="D1" s="294" t="s">
        <v>3</v>
      </c>
      <c r="E1" s="294"/>
      <c r="F1" s="294"/>
      <c r="G1" s="288" t="s">
        <v>4</v>
      </c>
      <c r="H1" s="288" t="s">
        <v>5</v>
      </c>
      <c r="I1" s="290" t="s">
        <v>6</v>
      </c>
    </row>
    <row r="2" spans="1:9" ht="15" thickBot="1">
      <c r="A2" s="293"/>
      <c r="B2" s="289"/>
      <c r="C2" s="289"/>
      <c r="D2" s="24" t="s">
        <v>0</v>
      </c>
      <c r="E2" s="24" t="s">
        <v>1</v>
      </c>
      <c r="F2" s="24" t="s">
        <v>2</v>
      </c>
      <c r="G2" s="289"/>
      <c r="H2" s="289"/>
      <c r="I2" s="291"/>
    </row>
    <row r="3" spans="1:9" ht="15.75" customHeight="1" thickBot="1">
      <c r="A3" s="147" t="s">
        <v>16</v>
      </c>
      <c r="B3" s="148"/>
      <c r="C3" s="148"/>
      <c r="D3" s="148"/>
      <c r="E3" s="148"/>
      <c r="F3" s="148"/>
      <c r="G3" s="148"/>
      <c r="H3" s="148"/>
      <c r="I3" s="149"/>
    </row>
    <row r="4" spans="1:10" ht="13.5" customHeight="1">
      <c r="A4" s="150" t="s">
        <v>11</v>
      </c>
      <c r="B4" s="151"/>
      <c r="C4" s="152">
        <f>C5+C6+C7</f>
        <v>418</v>
      </c>
      <c r="D4" s="153"/>
      <c r="E4" s="153"/>
      <c r="F4" s="153"/>
      <c r="G4" s="169">
        <f>G5+G6+G7</f>
        <v>474.47</v>
      </c>
      <c r="H4" s="153"/>
      <c r="I4" s="155"/>
      <c r="J4">
        <f>G4*100/G34</f>
        <v>21.957867846465692</v>
      </c>
    </row>
    <row r="5" spans="1:10" ht="15.75" customHeight="1">
      <c r="A5" s="3" t="s">
        <v>188</v>
      </c>
      <c r="B5" s="184" t="s">
        <v>320</v>
      </c>
      <c r="C5" s="12">
        <v>200</v>
      </c>
      <c r="D5" s="12">
        <v>7.54</v>
      </c>
      <c r="E5" s="12">
        <v>8.37</v>
      </c>
      <c r="F5" s="12">
        <v>30.57</v>
      </c>
      <c r="G5" s="12">
        <v>229</v>
      </c>
      <c r="H5" s="12">
        <v>1.82</v>
      </c>
      <c r="I5" s="19">
        <v>199</v>
      </c>
      <c r="J5" s="214"/>
    </row>
    <row r="6" spans="1:9" ht="15.75" customHeight="1">
      <c r="A6" s="4"/>
      <c r="B6" s="190" t="s">
        <v>117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193" t="s">
        <v>118</v>
      </c>
      <c r="C7" s="72">
        <v>180</v>
      </c>
      <c r="D7" s="72">
        <v>4.37</v>
      </c>
      <c r="E7" s="72">
        <v>4.43</v>
      </c>
      <c r="F7" s="72">
        <v>15.33</v>
      </c>
      <c r="G7" s="72">
        <v>119.68</v>
      </c>
      <c r="H7" s="72">
        <v>1.76</v>
      </c>
      <c r="I7" s="194">
        <v>395</v>
      </c>
    </row>
    <row r="8" spans="1:10" ht="15">
      <c r="A8" s="150" t="s">
        <v>101</v>
      </c>
      <c r="B8" s="151"/>
      <c r="C8" s="255">
        <v>280</v>
      </c>
      <c r="D8" s="74"/>
      <c r="E8" s="74"/>
      <c r="F8" s="74"/>
      <c r="G8" s="238">
        <f>G9+G10</f>
        <v>114.45</v>
      </c>
      <c r="H8" s="79"/>
      <c r="I8" s="77"/>
      <c r="J8">
        <f>G8*100/G34</f>
        <v>5.296600364676372</v>
      </c>
    </row>
    <row r="9" spans="1:9" ht="15">
      <c r="A9" s="73" t="s">
        <v>189</v>
      </c>
      <c r="B9" s="184" t="s">
        <v>291</v>
      </c>
      <c r="C9" s="12" t="s">
        <v>292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9" ht="15">
      <c r="A10" s="227"/>
      <c r="B10" s="189" t="s">
        <v>108</v>
      </c>
      <c r="C10" s="10">
        <v>180</v>
      </c>
      <c r="D10" s="10">
        <v>0</v>
      </c>
      <c r="E10" s="10">
        <v>0</v>
      </c>
      <c r="F10" s="10">
        <v>17.1</v>
      </c>
      <c r="G10" s="10">
        <v>67.5</v>
      </c>
      <c r="H10" s="83">
        <v>18</v>
      </c>
      <c r="I10" s="228"/>
    </row>
    <row r="11" spans="1:10" ht="14.25" customHeight="1">
      <c r="A11" s="171" t="s">
        <v>12</v>
      </c>
      <c r="B11" s="158"/>
      <c r="C11" s="159">
        <f>C12+C13+C14+C15+C16+C17+C18+2.7+C20</f>
        <v>712.7</v>
      </c>
      <c r="D11" s="151"/>
      <c r="E11" s="151"/>
      <c r="F11" s="151"/>
      <c r="G11" s="159">
        <f>G12+G13+G14+G15+G16+G17+G18+G19+G20</f>
        <v>651.71</v>
      </c>
      <c r="H11" s="151"/>
      <c r="I11" s="161"/>
      <c r="J11">
        <f>G11*100/G34</f>
        <v>30.16030951212965</v>
      </c>
    </row>
    <row r="12" spans="1:9" ht="27" customHeight="1">
      <c r="A12" s="162" t="s">
        <v>190</v>
      </c>
      <c r="B12" s="191" t="s">
        <v>283</v>
      </c>
      <c r="C12" s="9">
        <v>60</v>
      </c>
      <c r="D12" s="12">
        <v>1.05</v>
      </c>
      <c r="E12" s="12">
        <v>3.69</v>
      </c>
      <c r="F12" s="12">
        <v>10.58</v>
      </c>
      <c r="G12" s="12">
        <v>78.44</v>
      </c>
      <c r="H12" s="12">
        <v>0</v>
      </c>
      <c r="I12" s="19">
        <v>12</v>
      </c>
    </row>
    <row r="13" spans="1:10" ht="24.75" customHeight="1">
      <c r="A13" s="163"/>
      <c r="B13" s="184" t="s">
        <v>132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214"/>
    </row>
    <row r="14" spans="1:9" ht="15">
      <c r="A14" s="164"/>
      <c r="B14" s="192" t="s">
        <v>121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14.25" customHeight="1">
      <c r="A15" s="138"/>
      <c r="B15" s="221" t="s">
        <v>260</v>
      </c>
      <c r="C15" s="9">
        <v>140</v>
      </c>
      <c r="D15" s="9">
        <v>2.83</v>
      </c>
      <c r="E15" s="9">
        <v>2.74</v>
      </c>
      <c r="F15" s="9">
        <v>22.9</v>
      </c>
      <c r="G15" s="9">
        <v>127.82</v>
      </c>
      <c r="H15" s="13">
        <v>20.34</v>
      </c>
      <c r="I15" s="19">
        <v>336</v>
      </c>
      <c r="J15" s="214"/>
    </row>
    <row r="16" spans="1:9" ht="15.75" customHeight="1" hidden="1">
      <c r="A16" s="4"/>
      <c r="B16" s="190"/>
      <c r="C16" s="12"/>
      <c r="D16" s="12"/>
      <c r="E16" s="12"/>
      <c r="F16" s="12"/>
      <c r="G16" s="12"/>
      <c r="H16" s="12"/>
      <c r="I16" s="19"/>
    </row>
    <row r="17" spans="1:9" ht="12" customHeight="1">
      <c r="A17" s="4"/>
      <c r="B17" s="190" t="s">
        <v>120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10" ht="12" customHeight="1">
      <c r="A18" s="4"/>
      <c r="B18" s="183" t="s">
        <v>271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6">
        <v>0</v>
      </c>
      <c r="I18" s="42" t="s">
        <v>289</v>
      </c>
      <c r="J18" s="214"/>
    </row>
    <row r="19" spans="1:10" ht="12" customHeight="1">
      <c r="A19" s="4"/>
      <c r="B19" s="209" t="s">
        <v>287</v>
      </c>
      <c r="C19" s="63" t="s">
        <v>288</v>
      </c>
      <c r="D19" s="63">
        <v>0.18</v>
      </c>
      <c r="E19" s="63">
        <v>0.01</v>
      </c>
      <c r="F19" s="63">
        <v>0.82</v>
      </c>
      <c r="G19" s="63">
        <v>4.07</v>
      </c>
      <c r="H19" s="64">
        <v>0.27</v>
      </c>
      <c r="I19" s="42" t="s">
        <v>289</v>
      </c>
      <c r="J19" s="214"/>
    </row>
    <row r="20" spans="1:9" ht="12" customHeight="1" thickBot="1">
      <c r="A20" s="4"/>
      <c r="B20" s="183" t="s">
        <v>152</v>
      </c>
      <c r="C20" s="12">
        <v>10</v>
      </c>
      <c r="D20" s="12">
        <v>0.76</v>
      </c>
      <c r="E20" s="12">
        <v>0.08</v>
      </c>
      <c r="F20" s="12">
        <v>4.9</v>
      </c>
      <c r="G20" s="12">
        <v>23.5</v>
      </c>
      <c r="H20" s="16">
        <v>0</v>
      </c>
      <c r="I20" s="42" t="s">
        <v>289</v>
      </c>
    </row>
    <row r="21" spans="1:10" ht="15" customHeight="1">
      <c r="A21" s="157" t="s">
        <v>13</v>
      </c>
      <c r="B21" s="165"/>
      <c r="C21" s="152">
        <f>C22+C23</f>
        <v>250</v>
      </c>
      <c r="D21" s="153"/>
      <c r="E21" s="153"/>
      <c r="F21" s="153"/>
      <c r="G21" s="152">
        <f>G22+G23</f>
        <v>349.86</v>
      </c>
      <c r="H21" s="153"/>
      <c r="I21" s="155"/>
      <c r="J21">
        <f>G21*100/G34</f>
        <v>16.19107561018502</v>
      </c>
    </row>
    <row r="22" spans="1:9" ht="15">
      <c r="A22" s="5" t="s">
        <v>191</v>
      </c>
      <c r="B22" s="187" t="s">
        <v>199</v>
      </c>
      <c r="C22" s="144">
        <v>190</v>
      </c>
      <c r="D22" s="144">
        <v>4.94</v>
      </c>
      <c r="E22" s="144">
        <v>4.75</v>
      </c>
      <c r="F22" s="144">
        <v>20.9</v>
      </c>
      <c r="G22" s="144">
        <v>145.3</v>
      </c>
      <c r="H22" s="145">
        <v>1.71</v>
      </c>
      <c r="I22" s="146">
        <v>420</v>
      </c>
    </row>
    <row r="23" spans="1:9" ht="15.75" thickBot="1">
      <c r="A23" s="5"/>
      <c r="B23" s="183" t="s">
        <v>122</v>
      </c>
      <c r="C23" s="12">
        <v>60</v>
      </c>
      <c r="D23" s="12">
        <v>5.13</v>
      </c>
      <c r="E23" s="12">
        <v>6.85</v>
      </c>
      <c r="F23" s="12">
        <v>30.14</v>
      </c>
      <c r="G23" s="12">
        <v>204.56</v>
      </c>
      <c r="H23" s="12">
        <v>0.26</v>
      </c>
      <c r="I23" s="19" t="s">
        <v>60</v>
      </c>
    </row>
    <row r="24" spans="1:10" ht="14.25" customHeight="1">
      <c r="A24" s="157" t="s">
        <v>14</v>
      </c>
      <c r="B24" s="165"/>
      <c r="C24" s="172">
        <f>C25+C26+C27+C28+C29+C30+C31+C32+C33</f>
        <v>562.3</v>
      </c>
      <c r="D24" s="153"/>
      <c r="E24" s="153"/>
      <c r="F24" s="153"/>
      <c r="G24" s="152">
        <f>G25+G26+G27+G28+G29+G30+G31+G32+G33</f>
        <v>570.33</v>
      </c>
      <c r="H24" s="153"/>
      <c r="I24" s="155"/>
      <c r="J24">
        <f>G24*100/G34</f>
        <v>26.394146666543257</v>
      </c>
    </row>
    <row r="25" spans="1:9" ht="24" customHeight="1">
      <c r="A25" s="4" t="s">
        <v>324</v>
      </c>
      <c r="B25" s="191" t="s">
        <v>293</v>
      </c>
      <c r="C25" s="9">
        <v>60</v>
      </c>
      <c r="D25" s="12">
        <v>2.92</v>
      </c>
      <c r="E25" s="12">
        <v>5.79</v>
      </c>
      <c r="F25" s="12">
        <v>4.44</v>
      </c>
      <c r="G25" s="12">
        <v>81.99</v>
      </c>
      <c r="H25" s="12">
        <v>1.88</v>
      </c>
      <c r="I25" s="19">
        <v>32</v>
      </c>
    </row>
    <row r="26" spans="1:9" ht="15">
      <c r="A26" s="3"/>
      <c r="B26" s="184" t="s">
        <v>123</v>
      </c>
      <c r="C26" s="12">
        <v>85</v>
      </c>
      <c r="D26" s="12">
        <v>14.35</v>
      </c>
      <c r="E26" s="12">
        <v>4.34</v>
      </c>
      <c r="F26" s="12">
        <v>5.87</v>
      </c>
      <c r="G26" s="12">
        <v>120.38</v>
      </c>
      <c r="H26" s="61">
        <v>0.65</v>
      </c>
      <c r="I26" s="19">
        <v>265</v>
      </c>
    </row>
    <row r="27" spans="1:9" ht="18" customHeight="1">
      <c r="A27" s="4"/>
      <c r="B27" s="184" t="s">
        <v>124</v>
      </c>
      <c r="C27" s="12">
        <v>145</v>
      </c>
      <c r="D27" s="12">
        <v>3.66</v>
      </c>
      <c r="E27" s="12">
        <v>1.97</v>
      </c>
      <c r="F27" s="12">
        <v>38.51</v>
      </c>
      <c r="G27" s="12">
        <v>186.38</v>
      </c>
      <c r="H27" s="61">
        <v>0</v>
      </c>
      <c r="I27" s="19">
        <v>333</v>
      </c>
    </row>
    <row r="28" spans="1:9" ht="15.75" customHeight="1">
      <c r="A28" s="4"/>
      <c r="B28" s="184" t="s">
        <v>125</v>
      </c>
      <c r="C28" s="12">
        <v>30</v>
      </c>
      <c r="D28" s="12">
        <v>0.42</v>
      </c>
      <c r="E28" s="12">
        <v>2.17</v>
      </c>
      <c r="F28" s="12">
        <v>1.69</v>
      </c>
      <c r="G28" s="12">
        <v>28.23</v>
      </c>
      <c r="H28" s="61">
        <v>0.04</v>
      </c>
      <c r="I28" s="19">
        <v>354</v>
      </c>
    </row>
    <row r="29" spans="1:9" ht="15.75" customHeight="1">
      <c r="A29" s="164"/>
      <c r="B29" s="184" t="s">
        <v>107</v>
      </c>
      <c r="C29" s="12">
        <v>180</v>
      </c>
      <c r="D29" s="12">
        <v>0.09</v>
      </c>
      <c r="E29" s="12">
        <v>0.02</v>
      </c>
      <c r="F29" s="61">
        <v>6.01</v>
      </c>
      <c r="G29" s="12">
        <v>24.55</v>
      </c>
      <c r="H29" s="16">
        <v>0.04</v>
      </c>
      <c r="I29" s="19" t="s">
        <v>58</v>
      </c>
    </row>
    <row r="30" spans="1:9" ht="15">
      <c r="A30" s="4"/>
      <c r="B30" s="183" t="s">
        <v>272</v>
      </c>
      <c r="C30" s="12">
        <v>35</v>
      </c>
      <c r="D30" s="12">
        <v>2.31</v>
      </c>
      <c r="E30" s="12">
        <v>0.42</v>
      </c>
      <c r="F30" s="12">
        <v>13.86</v>
      </c>
      <c r="G30" s="12">
        <v>69.3</v>
      </c>
      <c r="H30" s="16">
        <v>0</v>
      </c>
      <c r="I30" s="42" t="s">
        <v>289</v>
      </c>
    </row>
    <row r="31" spans="1:9" ht="14.25" customHeight="1">
      <c r="A31" s="4"/>
      <c r="B31" s="183" t="s">
        <v>273</v>
      </c>
      <c r="C31" s="12">
        <v>25</v>
      </c>
      <c r="D31" s="12">
        <v>1.9</v>
      </c>
      <c r="E31" s="12">
        <v>0.2</v>
      </c>
      <c r="F31" s="12">
        <v>12.25</v>
      </c>
      <c r="G31" s="12">
        <v>58.75</v>
      </c>
      <c r="H31" s="12">
        <v>0</v>
      </c>
      <c r="I31" s="42" t="s">
        <v>289</v>
      </c>
    </row>
    <row r="32" spans="1:9" ht="14.25" customHeight="1">
      <c r="A32" s="5"/>
      <c r="B32" s="188" t="s">
        <v>155</v>
      </c>
      <c r="C32" s="11">
        <v>0.8</v>
      </c>
      <c r="D32" s="11">
        <v>0.01</v>
      </c>
      <c r="E32" s="11">
        <v>0</v>
      </c>
      <c r="F32" s="11">
        <v>0.03</v>
      </c>
      <c r="G32" s="11">
        <v>0.16</v>
      </c>
      <c r="H32" s="11">
        <v>0.24</v>
      </c>
      <c r="I32" s="42" t="s">
        <v>289</v>
      </c>
    </row>
    <row r="33" spans="1:9" ht="14.25" customHeight="1" thickBot="1">
      <c r="A33" s="27"/>
      <c r="B33" s="204" t="s">
        <v>163</v>
      </c>
      <c r="C33" s="28">
        <v>1.5</v>
      </c>
      <c r="D33" s="28">
        <v>0.04</v>
      </c>
      <c r="E33" s="28">
        <v>0.01</v>
      </c>
      <c r="F33" s="28">
        <v>0.09</v>
      </c>
      <c r="G33" s="28">
        <v>0.59</v>
      </c>
      <c r="H33" s="28">
        <v>1.48</v>
      </c>
      <c r="I33" s="42" t="s">
        <v>289</v>
      </c>
    </row>
    <row r="34" spans="1:9" ht="30.75" customHeight="1" thickBot="1">
      <c r="A34" s="166" t="s">
        <v>17</v>
      </c>
      <c r="B34" s="167"/>
      <c r="C34" s="167"/>
      <c r="D34" s="40">
        <f>SUM(D5:D33)</f>
        <v>77.55000000000001</v>
      </c>
      <c r="E34" s="40">
        <f>SUM(E5:E33)</f>
        <v>71.81000000000002</v>
      </c>
      <c r="F34" s="40">
        <f>SUM(F5:F33)</f>
        <v>299.04999999999995</v>
      </c>
      <c r="G34" s="60">
        <f>G4+G8+G11+G21+G24</f>
        <v>2160.82</v>
      </c>
      <c r="H34" s="40">
        <f>SUM(H5:H33)</f>
        <v>67.80000000000003</v>
      </c>
      <c r="I34" s="168"/>
    </row>
    <row r="35" spans="1:9" ht="0.75" customHeight="1">
      <c r="A35" s="295"/>
      <c r="B35" s="295"/>
      <c r="C35" s="295"/>
      <c r="D35" s="295"/>
      <c r="E35" s="295"/>
      <c r="F35" s="295"/>
      <c r="G35" s="295"/>
      <c r="H35" s="295"/>
      <c r="I35" s="295"/>
    </row>
    <row r="36" spans="1:9" ht="14.25" customHeight="1">
      <c r="A36" s="287" t="s">
        <v>99</v>
      </c>
      <c r="B36" s="287"/>
      <c r="C36" s="287"/>
      <c r="D36" s="287"/>
      <c r="E36" s="287"/>
      <c r="F36" s="287"/>
      <c r="G36" s="287"/>
      <c r="H36" s="287"/>
      <c r="I36" s="287"/>
    </row>
    <row r="37" spans="1:9" ht="29.25" customHeight="1">
      <c r="A37" s="285" t="s">
        <v>275</v>
      </c>
      <c r="B37" s="286"/>
      <c r="C37" s="286"/>
      <c r="D37" s="286"/>
      <c r="E37" s="286"/>
      <c r="F37" s="286"/>
      <c r="G37" s="286"/>
      <c r="H37" s="286"/>
      <c r="I37" s="286"/>
    </row>
    <row r="41" spans="2:9" ht="15">
      <c r="B41" s="223"/>
      <c r="C41" s="224"/>
      <c r="D41" s="224"/>
      <c r="E41" s="224"/>
      <c r="F41" s="224"/>
      <c r="G41" s="224"/>
      <c r="H41" s="224"/>
      <c r="I41" s="224"/>
    </row>
  </sheetData>
  <sheetProtection/>
  <mergeCells count="10">
    <mergeCell ref="A37:I37"/>
    <mergeCell ref="A35:I35"/>
    <mergeCell ref="A36:I36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1:J39"/>
  <sheetViews>
    <sheetView zoomScalePageLayoutView="0" workbookViewId="0" topLeftCell="A16">
      <selection activeCell="A25" sqref="A25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292" t="s">
        <v>9</v>
      </c>
      <c r="B1" s="288" t="s">
        <v>7</v>
      </c>
      <c r="C1" s="288" t="s">
        <v>8</v>
      </c>
      <c r="D1" s="294" t="s">
        <v>3</v>
      </c>
      <c r="E1" s="294"/>
      <c r="F1" s="294"/>
      <c r="G1" s="288" t="s">
        <v>4</v>
      </c>
      <c r="H1" s="288" t="s">
        <v>5</v>
      </c>
      <c r="I1" s="290" t="s">
        <v>6</v>
      </c>
    </row>
    <row r="2" spans="1:9" ht="15" thickBot="1">
      <c r="A2" s="293"/>
      <c r="B2" s="289"/>
      <c r="C2" s="289"/>
      <c r="D2" s="24" t="s">
        <v>0</v>
      </c>
      <c r="E2" s="24" t="s">
        <v>1</v>
      </c>
      <c r="F2" s="24" t="s">
        <v>2</v>
      </c>
      <c r="G2" s="289"/>
      <c r="H2" s="289"/>
      <c r="I2" s="291"/>
    </row>
    <row r="3" spans="1:9" ht="15.75" thickBot="1">
      <c r="A3" s="147" t="s">
        <v>168</v>
      </c>
      <c r="B3" s="148"/>
      <c r="C3" s="148"/>
      <c r="D3" s="148"/>
      <c r="E3" s="148"/>
      <c r="F3" s="148"/>
      <c r="G3" s="148"/>
      <c r="H3" s="148"/>
      <c r="I3" s="149"/>
    </row>
    <row r="4" spans="1:10" ht="15">
      <c r="A4" s="150" t="s">
        <v>11</v>
      </c>
      <c r="B4" s="151"/>
      <c r="C4" s="152">
        <f>C5+C6+C7</f>
        <v>418</v>
      </c>
      <c r="D4" s="153"/>
      <c r="E4" s="153"/>
      <c r="F4" s="153"/>
      <c r="G4" s="169">
        <f>G5+G6+G7</f>
        <v>469.31</v>
      </c>
      <c r="H4" s="153"/>
      <c r="I4" s="155"/>
      <c r="J4">
        <f>G4*100/G33</f>
        <v>20.782021476807262</v>
      </c>
    </row>
    <row r="5" spans="1:9" ht="15">
      <c r="A5" s="3" t="s">
        <v>188</v>
      </c>
      <c r="B5" s="182" t="s">
        <v>319</v>
      </c>
      <c r="C5" s="9">
        <v>200</v>
      </c>
      <c r="D5" s="9">
        <v>7.37</v>
      </c>
      <c r="E5" s="9">
        <v>8.04</v>
      </c>
      <c r="F5" s="9">
        <v>28.74</v>
      </c>
      <c r="G5" s="9">
        <v>217.94</v>
      </c>
      <c r="H5" s="13">
        <v>1.95</v>
      </c>
      <c r="I5" s="19">
        <v>199</v>
      </c>
    </row>
    <row r="6" spans="1:9" ht="15">
      <c r="A6" s="4"/>
      <c r="B6" s="190" t="s">
        <v>117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10" ht="15">
      <c r="A7" s="4"/>
      <c r="B7" s="183" t="s">
        <v>200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  <c r="J7" s="214"/>
    </row>
    <row r="8" spans="1:10" ht="15">
      <c r="A8" s="150" t="s">
        <v>101</v>
      </c>
      <c r="B8" s="82"/>
      <c r="C8" s="254">
        <v>180</v>
      </c>
      <c r="D8" s="78"/>
      <c r="E8" s="78"/>
      <c r="F8" s="78"/>
      <c r="G8" s="170">
        <f>G9</f>
        <v>67.5</v>
      </c>
      <c r="H8" s="79"/>
      <c r="I8" s="77"/>
      <c r="J8">
        <f>G8*100/G33</f>
        <v>2.989040185984723</v>
      </c>
    </row>
    <row r="9" spans="1:9" ht="15" customHeight="1">
      <c r="A9" s="73" t="s">
        <v>189</v>
      </c>
      <c r="B9" s="189" t="s">
        <v>108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5">
      <c r="A10" s="171" t="s">
        <v>12</v>
      </c>
      <c r="B10" s="158"/>
      <c r="C10" s="159">
        <f>C11+C12+C13+C14+C15+C16+2.7+C18+C19</f>
        <v>722.7</v>
      </c>
      <c r="D10" s="151"/>
      <c r="E10" s="151"/>
      <c r="F10" s="151"/>
      <c r="G10" s="159">
        <f>G11+G12+G13+G14+G15+G16+G17+G18+G19</f>
        <v>889.44</v>
      </c>
      <c r="H10" s="151"/>
      <c r="I10" s="161"/>
      <c r="J10">
        <f>G10*100/G33</f>
        <v>39.38625041514447</v>
      </c>
    </row>
    <row r="11" spans="1:9" ht="13.5" customHeight="1">
      <c r="A11" s="162" t="s">
        <v>190</v>
      </c>
      <c r="B11" s="189" t="s">
        <v>294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25.5" customHeight="1">
      <c r="A12" s="163"/>
      <c r="B12" s="189" t="s">
        <v>295</v>
      </c>
      <c r="C12" s="12">
        <v>200</v>
      </c>
      <c r="D12" s="12">
        <v>8.7</v>
      </c>
      <c r="E12" s="12">
        <v>8.72</v>
      </c>
      <c r="F12" s="12">
        <v>20.21</v>
      </c>
      <c r="G12" s="12">
        <v>195.11</v>
      </c>
      <c r="H12" s="17">
        <v>12.6</v>
      </c>
      <c r="I12" s="19">
        <v>106</v>
      </c>
    </row>
    <row r="13" spans="1:9" ht="16.5" customHeight="1">
      <c r="A13" s="164"/>
      <c r="B13" s="195" t="s">
        <v>198</v>
      </c>
      <c r="C13" s="12">
        <v>80</v>
      </c>
      <c r="D13" s="137">
        <v>19.48</v>
      </c>
      <c r="E13" s="12">
        <v>21.32</v>
      </c>
      <c r="F13" s="12">
        <v>8.2</v>
      </c>
      <c r="G13" s="12">
        <v>306.02</v>
      </c>
      <c r="H13" s="12">
        <v>1.99</v>
      </c>
      <c r="I13" s="19">
        <v>308</v>
      </c>
    </row>
    <row r="14" spans="1:9" ht="27" customHeight="1">
      <c r="A14" s="164"/>
      <c r="B14" s="184" t="s">
        <v>146</v>
      </c>
      <c r="C14" s="12">
        <v>130</v>
      </c>
      <c r="D14" s="12">
        <v>3.46</v>
      </c>
      <c r="E14" s="12">
        <v>2.64</v>
      </c>
      <c r="F14" s="12">
        <v>21.05</v>
      </c>
      <c r="G14" s="12">
        <v>149.47</v>
      </c>
      <c r="H14" s="61">
        <v>17.24</v>
      </c>
      <c r="I14" s="19">
        <v>163</v>
      </c>
    </row>
    <row r="15" spans="1:10" ht="14.25" customHeight="1">
      <c r="A15" s="4"/>
      <c r="B15" s="195" t="s">
        <v>126</v>
      </c>
      <c r="C15" s="12">
        <v>200</v>
      </c>
      <c r="D15" s="137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396</v>
      </c>
      <c r="J15" s="214"/>
    </row>
    <row r="16" spans="1:9" ht="14.25" customHeight="1">
      <c r="A16" s="4"/>
      <c r="B16" s="183" t="s">
        <v>127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289</v>
      </c>
    </row>
    <row r="17" spans="1:9" ht="14.25" customHeight="1">
      <c r="A17" s="73"/>
      <c r="B17" s="209" t="s">
        <v>287</v>
      </c>
      <c r="C17" s="63" t="s">
        <v>288</v>
      </c>
      <c r="D17" s="63">
        <v>0.18</v>
      </c>
      <c r="E17" s="63">
        <v>0.01</v>
      </c>
      <c r="F17" s="63">
        <v>0.82</v>
      </c>
      <c r="G17" s="63">
        <v>4.07</v>
      </c>
      <c r="H17" s="64">
        <v>0.27</v>
      </c>
      <c r="I17" s="42" t="s">
        <v>289</v>
      </c>
    </row>
    <row r="18" spans="1:9" ht="25.5" customHeight="1">
      <c r="A18" s="73"/>
      <c r="B18" s="256" t="s">
        <v>299</v>
      </c>
      <c r="C18" s="63">
        <v>10</v>
      </c>
      <c r="D18" s="63">
        <v>0.76</v>
      </c>
      <c r="E18" s="63">
        <v>0.08</v>
      </c>
      <c r="F18" s="63">
        <v>4.9</v>
      </c>
      <c r="G18" s="63">
        <v>23.5</v>
      </c>
      <c r="H18" s="64">
        <v>0</v>
      </c>
      <c r="I18" s="42" t="s">
        <v>289</v>
      </c>
    </row>
    <row r="19" spans="1:9" ht="14.25" customHeight="1" thickBot="1">
      <c r="A19" s="27"/>
      <c r="B19" s="193" t="s">
        <v>152</v>
      </c>
      <c r="C19" s="72">
        <v>10</v>
      </c>
      <c r="D19" s="72">
        <v>0.76</v>
      </c>
      <c r="E19" s="72">
        <v>0.08</v>
      </c>
      <c r="F19" s="72">
        <v>4.9</v>
      </c>
      <c r="G19" s="72">
        <v>23.5</v>
      </c>
      <c r="H19" s="136">
        <v>0</v>
      </c>
      <c r="I19" s="42" t="s">
        <v>289</v>
      </c>
    </row>
    <row r="20" spans="1:10" ht="15">
      <c r="A20" s="171" t="s">
        <v>13</v>
      </c>
      <c r="B20" s="158"/>
      <c r="C20" s="159">
        <f>C21+C23+100</f>
        <v>310</v>
      </c>
      <c r="D20" s="151"/>
      <c r="E20" s="151"/>
      <c r="F20" s="151"/>
      <c r="G20" s="175">
        <f>G21+G22+G23</f>
        <v>324.05</v>
      </c>
      <c r="H20" s="151"/>
      <c r="I20" s="161"/>
      <c r="J20">
        <f>G20*100/G33</f>
        <v>14.34960699656814</v>
      </c>
    </row>
    <row r="21" spans="1:9" ht="15">
      <c r="A21" s="5" t="s">
        <v>191</v>
      </c>
      <c r="B21" s="188" t="s">
        <v>169</v>
      </c>
      <c r="C21" s="11">
        <v>180</v>
      </c>
      <c r="D21" s="11">
        <v>5.9</v>
      </c>
      <c r="E21" s="11">
        <v>4.5</v>
      </c>
      <c r="F21" s="11">
        <v>20.34</v>
      </c>
      <c r="G21" s="143">
        <v>145.8</v>
      </c>
      <c r="H21" s="15">
        <v>1.08</v>
      </c>
      <c r="I21" s="22">
        <v>401</v>
      </c>
    </row>
    <row r="22" spans="1:9" ht="15">
      <c r="A22" s="5"/>
      <c r="B22" s="184" t="s">
        <v>258</v>
      </c>
      <c r="C22" s="12" t="s">
        <v>259</v>
      </c>
      <c r="D22" s="12">
        <v>0.9</v>
      </c>
      <c r="E22" s="12">
        <v>0.2</v>
      </c>
      <c r="F22" s="12">
        <v>8.14</v>
      </c>
      <c r="G22" s="61">
        <v>43.22</v>
      </c>
      <c r="H22" s="16">
        <v>60.3</v>
      </c>
      <c r="I22" s="19">
        <v>386</v>
      </c>
    </row>
    <row r="23" spans="1:9" ht="15.75" thickBot="1">
      <c r="A23" s="5"/>
      <c r="B23" s="187" t="s">
        <v>128</v>
      </c>
      <c r="C23" s="9">
        <v>30</v>
      </c>
      <c r="D23" s="9">
        <v>2.59</v>
      </c>
      <c r="E23" s="9">
        <v>4.75</v>
      </c>
      <c r="F23" s="9">
        <v>20.21</v>
      </c>
      <c r="G23" s="9">
        <v>135.03</v>
      </c>
      <c r="H23" s="13">
        <v>0.03</v>
      </c>
      <c r="I23" s="23">
        <v>491</v>
      </c>
    </row>
    <row r="24" spans="1:10" ht="15">
      <c r="A24" s="157" t="s">
        <v>14</v>
      </c>
      <c r="B24" s="165"/>
      <c r="C24" s="172">
        <f>C25+C26+C27+C28+C29+C30+C31+C32</f>
        <v>482.3</v>
      </c>
      <c r="D24" s="153"/>
      <c r="E24" s="153"/>
      <c r="F24" s="153"/>
      <c r="G24" s="169">
        <f>G25+G26+G27+G28+G29+G30+G31+G32</f>
        <v>507.95</v>
      </c>
      <c r="H24" s="153"/>
      <c r="I24" s="155"/>
      <c r="J24">
        <f>G24*100/G33</f>
        <v>22.493080925495406</v>
      </c>
    </row>
    <row r="25" spans="1:9" ht="15">
      <c r="A25" s="4" t="s">
        <v>324</v>
      </c>
      <c r="B25" s="185" t="s">
        <v>109</v>
      </c>
      <c r="C25" s="12">
        <v>50</v>
      </c>
      <c r="D25" s="12">
        <v>0.67</v>
      </c>
      <c r="E25" s="12">
        <v>3.05</v>
      </c>
      <c r="F25" s="12">
        <v>3.53</v>
      </c>
      <c r="G25" s="12">
        <v>44.89</v>
      </c>
      <c r="H25" s="12">
        <v>2.56</v>
      </c>
      <c r="I25" s="19">
        <v>42</v>
      </c>
    </row>
    <row r="26" spans="1:9" ht="14.25" customHeight="1">
      <c r="A26" s="4"/>
      <c r="B26" s="184" t="s">
        <v>186</v>
      </c>
      <c r="C26" s="12">
        <v>150</v>
      </c>
      <c r="D26" s="12">
        <v>19.27</v>
      </c>
      <c r="E26" s="12">
        <v>7.75</v>
      </c>
      <c r="F26" s="12">
        <v>30.1</v>
      </c>
      <c r="G26" s="12">
        <v>268.39</v>
      </c>
      <c r="H26" s="16">
        <v>0.51</v>
      </c>
      <c r="I26" s="19">
        <v>245</v>
      </c>
    </row>
    <row r="27" spans="1:10" ht="14.25" customHeight="1">
      <c r="A27" s="164"/>
      <c r="B27" s="184" t="s">
        <v>130</v>
      </c>
      <c r="C27" s="12">
        <v>50</v>
      </c>
      <c r="D27" s="12">
        <v>0.17</v>
      </c>
      <c r="E27" s="12">
        <v>0.07</v>
      </c>
      <c r="F27" s="12">
        <v>14.22</v>
      </c>
      <c r="G27" s="12">
        <v>59.35</v>
      </c>
      <c r="H27" s="17">
        <v>20.74</v>
      </c>
      <c r="I27" s="19">
        <v>378</v>
      </c>
      <c r="J27" s="214"/>
    </row>
    <row r="28" spans="1:9" ht="14.25" customHeight="1">
      <c r="A28" s="164"/>
      <c r="B28" s="184" t="s">
        <v>107</v>
      </c>
      <c r="C28" s="12">
        <v>180</v>
      </c>
      <c r="D28" s="12">
        <v>0.09</v>
      </c>
      <c r="E28" s="12">
        <v>0.02</v>
      </c>
      <c r="F28" s="61">
        <v>6.01</v>
      </c>
      <c r="G28" s="12">
        <v>24.55</v>
      </c>
      <c r="H28" s="16">
        <v>0.04</v>
      </c>
      <c r="I28" s="19" t="s">
        <v>58</v>
      </c>
    </row>
    <row r="29" spans="1:9" ht="14.25" customHeight="1">
      <c r="A29" s="4"/>
      <c r="B29" s="183" t="s">
        <v>270</v>
      </c>
      <c r="C29" s="252">
        <v>30</v>
      </c>
      <c r="D29" s="252">
        <v>2.25</v>
      </c>
      <c r="E29" s="252">
        <v>0.87</v>
      </c>
      <c r="F29" s="252">
        <v>15.42</v>
      </c>
      <c r="G29" s="252">
        <v>78.6</v>
      </c>
      <c r="H29" s="252">
        <v>0</v>
      </c>
      <c r="I29" s="42" t="s">
        <v>289</v>
      </c>
    </row>
    <row r="30" spans="1:9" ht="14.25" customHeight="1">
      <c r="A30" s="5"/>
      <c r="B30" s="188" t="s">
        <v>155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42" t="s">
        <v>289</v>
      </c>
    </row>
    <row r="31" spans="1:9" ht="14.25" customHeight="1" thickBot="1">
      <c r="A31" s="222"/>
      <c r="B31" s="204" t="s">
        <v>163</v>
      </c>
      <c r="C31" s="28">
        <v>1.5</v>
      </c>
      <c r="D31" s="28">
        <v>0.04</v>
      </c>
      <c r="E31" s="28">
        <v>0.01</v>
      </c>
      <c r="F31" s="28">
        <v>0.09</v>
      </c>
      <c r="G31" s="28">
        <v>0.59</v>
      </c>
      <c r="H31" s="28">
        <v>1.48</v>
      </c>
      <c r="I31" s="42" t="s">
        <v>289</v>
      </c>
    </row>
    <row r="32" spans="1:9" ht="14.25" customHeight="1" thickBot="1">
      <c r="A32" s="27"/>
      <c r="B32" s="209" t="s">
        <v>202</v>
      </c>
      <c r="C32" s="63">
        <v>20</v>
      </c>
      <c r="D32" s="63">
        <v>2.54</v>
      </c>
      <c r="E32" s="63">
        <v>2.3</v>
      </c>
      <c r="F32" s="63">
        <v>0.14</v>
      </c>
      <c r="G32" s="63">
        <v>31.42</v>
      </c>
      <c r="H32" s="64">
        <v>0</v>
      </c>
      <c r="I32" s="210">
        <v>227</v>
      </c>
    </row>
    <row r="33" spans="1:9" ht="24" customHeight="1" thickBot="1">
      <c r="A33" s="166" t="s">
        <v>18</v>
      </c>
      <c r="B33" s="167"/>
      <c r="C33" s="167"/>
      <c r="D33" s="40">
        <f>SUM(D5:D32)</f>
        <v>86.93000000000002</v>
      </c>
      <c r="E33" s="40">
        <f>SUM(E5:E32)</f>
        <v>79.04999999999998</v>
      </c>
      <c r="F33" s="40">
        <f>SUM(F5:F32)</f>
        <v>288.18999999999994</v>
      </c>
      <c r="G33" s="60">
        <f>G4+G8+G10+G20+G24</f>
        <v>2258.25</v>
      </c>
      <c r="H33" s="40">
        <f>SUM(H5:H32)</f>
        <v>167.35999999999999</v>
      </c>
      <c r="I33" s="168"/>
    </row>
    <row r="34" spans="1:9" ht="12.75" hidden="1">
      <c r="A34" s="296"/>
      <c r="B34" s="296"/>
      <c r="C34" s="296"/>
      <c r="D34" s="296"/>
      <c r="E34" s="296"/>
      <c r="F34" s="296"/>
      <c r="G34" s="296"/>
      <c r="H34" s="296"/>
      <c r="I34" s="296"/>
    </row>
    <row r="35" spans="1:9" ht="15.75">
      <c r="A35" s="287" t="s">
        <v>99</v>
      </c>
      <c r="B35" s="287"/>
      <c r="C35" s="287"/>
      <c r="D35" s="287"/>
      <c r="E35" s="287"/>
      <c r="F35" s="287"/>
      <c r="G35" s="287"/>
      <c r="H35" s="287"/>
      <c r="I35" s="287"/>
    </row>
    <row r="36" spans="1:9" ht="13.5" customHeight="1">
      <c r="A36" s="285" t="s">
        <v>275</v>
      </c>
      <c r="B36" s="286"/>
      <c r="C36" s="286"/>
      <c r="D36" s="286"/>
      <c r="E36" s="286"/>
      <c r="F36" s="286"/>
      <c r="G36" s="286"/>
      <c r="H36" s="286"/>
      <c r="I36" s="286"/>
    </row>
    <row r="39" spans="2:9" ht="15">
      <c r="B39" s="223"/>
      <c r="C39" s="224"/>
      <c r="D39" s="224"/>
      <c r="E39" s="224"/>
      <c r="F39" s="224"/>
      <c r="G39" s="224"/>
      <c r="H39" s="224"/>
      <c r="I39" s="224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J35"/>
  <sheetViews>
    <sheetView zoomScalePageLayoutView="0" workbookViewId="0" topLeftCell="A16">
      <selection activeCell="A24" sqref="A24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  <col min="10" max="10" width="0" style="0" hidden="1" customWidth="1"/>
  </cols>
  <sheetData>
    <row r="1" spans="1:9" ht="14.25">
      <c r="A1" s="292" t="s">
        <v>9</v>
      </c>
      <c r="B1" s="288" t="s">
        <v>7</v>
      </c>
      <c r="C1" s="288" t="s">
        <v>8</v>
      </c>
      <c r="D1" s="294" t="s">
        <v>3</v>
      </c>
      <c r="E1" s="294"/>
      <c r="F1" s="294"/>
      <c r="G1" s="288" t="s">
        <v>4</v>
      </c>
      <c r="H1" s="288" t="s">
        <v>5</v>
      </c>
      <c r="I1" s="290" t="s">
        <v>6</v>
      </c>
    </row>
    <row r="2" spans="1:9" ht="15" thickBot="1">
      <c r="A2" s="293"/>
      <c r="B2" s="289"/>
      <c r="C2" s="289"/>
      <c r="D2" s="24" t="s">
        <v>0</v>
      </c>
      <c r="E2" s="24" t="s">
        <v>1</v>
      </c>
      <c r="F2" s="24" t="s">
        <v>2</v>
      </c>
      <c r="G2" s="289"/>
      <c r="H2" s="289"/>
      <c r="I2" s="291"/>
    </row>
    <row r="3" spans="1:9" ht="15" customHeight="1" thickBot="1">
      <c r="A3" s="147" t="s">
        <v>20</v>
      </c>
      <c r="B3" s="148"/>
      <c r="C3" s="148"/>
      <c r="D3" s="148"/>
      <c r="E3" s="148"/>
      <c r="F3" s="148"/>
      <c r="G3" s="148"/>
      <c r="H3" s="148"/>
      <c r="I3" s="149"/>
    </row>
    <row r="4" spans="1:10" ht="15">
      <c r="A4" s="150" t="s">
        <v>11</v>
      </c>
      <c r="B4" s="151"/>
      <c r="C4" s="152">
        <f>C5+C6+C7</f>
        <v>403</v>
      </c>
      <c r="D4" s="153"/>
      <c r="E4" s="153"/>
      <c r="F4" s="153"/>
      <c r="G4" s="152">
        <f>G5+G6+G7</f>
        <v>385.71000000000004</v>
      </c>
      <c r="H4" s="153"/>
      <c r="I4" s="155"/>
      <c r="J4">
        <f>G4*100/G31</f>
        <v>18.852459016393443</v>
      </c>
    </row>
    <row r="5" spans="1:9" ht="15.75" customHeight="1">
      <c r="A5" s="3" t="s">
        <v>188</v>
      </c>
      <c r="B5" s="182" t="s">
        <v>286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 customHeight="1">
      <c r="A6" s="3"/>
      <c r="B6" s="190" t="s">
        <v>117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176"/>
      <c r="B7" s="193" t="s">
        <v>131</v>
      </c>
      <c r="C7" s="72">
        <v>180</v>
      </c>
      <c r="D7" s="72">
        <v>1.69</v>
      </c>
      <c r="E7" s="72">
        <v>1.78</v>
      </c>
      <c r="F7" s="72">
        <v>8.6</v>
      </c>
      <c r="G7" s="72">
        <v>57.55</v>
      </c>
      <c r="H7" s="136">
        <v>0.76</v>
      </c>
      <c r="I7" s="194" t="s">
        <v>68</v>
      </c>
    </row>
    <row r="8" spans="1:10" ht="15">
      <c r="A8" s="150" t="s">
        <v>101</v>
      </c>
      <c r="B8" s="82"/>
      <c r="C8" s="254">
        <v>300</v>
      </c>
      <c r="D8" s="139"/>
      <c r="E8" s="139"/>
      <c r="F8" s="140"/>
      <c r="G8" s="239">
        <f>G9+G10</f>
        <v>131.35000000000002</v>
      </c>
      <c r="H8" s="141"/>
      <c r="I8" s="142"/>
      <c r="J8">
        <f>G8*100/G31</f>
        <v>6.42003186799222</v>
      </c>
    </row>
    <row r="9" spans="1:9" ht="15">
      <c r="A9" s="73" t="s">
        <v>189</v>
      </c>
      <c r="B9" s="184" t="s">
        <v>291</v>
      </c>
      <c r="C9" s="12" t="s">
        <v>292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9" ht="15.75" thickBot="1">
      <c r="A10" s="227"/>
      <c r="B10" s="193" t="s">
        <v>157</v>
      </c>
      <c r="C10" s="72">
        <v>200</v>
      </c>
      <c r="D10" s="72">
        <v>1</v>
      </c>
      <c r="E10" s="72">
        <v>0</v>
      </c>
      <c r="F10" s="72">
        <v>20.2</v>
      </c>
      <c r="G10" s="72">
        <v>84.4</v>
      </c>
      <c r="H10" s="72">
        <v>6</v>
      </c>
      <c r="I10" s="68">
        <v>418</v>
      </c>
    </row>
    <row r="11" spans="1:10" ht="15">
      <c r="A11" s="171" t="s">
        <v>12</v>
      </c>
      <c r="B11" s="158"/>
      <c r="C11" s="159">
        <f>C12+C13+C14+C15+C16+C17+2.7+C19</f>
        <v>702.7</v>
      </c>
      <c r="D11" s="151"/>
      <c r="E11" s="151"/>
      <c r="F11" s="151"/>
      <c r="G11" s="159">
        <f>G12+G13+G14+G15+G16+G17+G18+G19</f>
        <v>763.54</v>
      </c>
      <c r="H11" s="151"/>
      <c r="I11" s="161"/>
      <c r="J11">
        <f>G11*100/G31</f>
        <v>37.31976499799603</v>
      </c>
    </row>
    <row r="12" spans="1:9" ht="15">
      <c r="A12" s="162" t="s">
        <v>190</v>
      </c>
      <c r="B12" s="182" t="s">
        <v>296</v>
      </c>
      <c r="C12" s="9">
        <v>60</v>
      </c>
      <c r="D12" s="9">
        <v>0.8</v>
      </c>
      <c r="E12" s="9">
        <v>2.06</v>
      </c>
      <c r="F12" s="9">
        <v>4.72</v>
      </c>
      <c r="G12" s="9">
        <v>41.4</v>
      </c>
      <c r="H12" s="18">
        <v>2.49</v>
      </c>
      <c r="I12" s="23">
        <v>54</v>
      </c>
    </row>
    <row r="13" spans="1:9" ht="30">
      <c r="A13" s="164"/>
      <c r="B13" s="192" t="s">
        <v>119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1">
        <v>9.93</v>
      </c>
      <c r="I13" s="19">
        <v>88</v>
      </c>
    </row>
    <row r="14" spans="1:9" ht="15.75" customHeight="1">
      <c r="A14" s="164"/>
      <c r="B14" s="184" t="s">
        <v>194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164"/>
      <c r="B15" s="184" t="s">
        <v>196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138"/>
      <c r="B16" s="186" t="s">
        <v>112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138"/>
      <c r="B17" s="183" t="s">
        <v>271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289</v>
      </c>
    </row>
    <row r="18" spans="1:9" ht="15">
      <c r="A18" s="253"/>
      <c r="B18" s="209" t="s">
        <v>287</v>
      </c>
      <c r="C18" s="63" t="s">
        <v>288</v>
      </c>
      <c r="D18" s="63">
        <v>0.18</v>
      </c>
      <c r="E18" s="63">
        <v>0.01</v>
      </c>
      <c r="F18" s="63">
        <v>0.82</v>
      </c>
      <c r="G18" s="63">
        <v>4.07</v>
      </c>
      <c r="H18" s="64">
        <v>0.27</v>
      </c>
      <c r="I18" s="42" t="s">
        <v>289</v>
      </c>
    </row>
    <row r="19" spans="1:9" ht="15.75" thickBot="1">
      <c r="A19" s="176"/>
      <c r="B19" s="193" t="s">
        <v>152</v>
      </c>
      <c r="C19" s="72">
        <v>10</v>
      </c>
      <c r="D19" s="72">
        <v>0.76</v>
      </c>
      <c r="E19" s="72">
        <v>0.08</v>
      </c>
      <c r="F19" s="72">
        <v>4.9</v>
      </c>
      <c r="G19" s="72">
        <v>23.5</v>
      </c>
      <c r="H19" s="136">
        <v>0</v>
      </c>
      <c r="I19" s="42" t="s">
        <v>289</v>
      </c>
    </row>
    <row r="20" spans="1:10" ht="13.5" customHeight="1">
      <c r="A20" s="171" t="s">
        <v>13</v>
      </c>
      <c r="B20" s="158"/>
      <c r="C20" s="159">
        <f>C21+C22</f>
        <v>250</v>
      </c>
      <c r="D20" s="151"/>
      <c r="E20" s="151"/>
      <c r="F20" s="151"/>
      <c r="G20" s="159">
        <f>G21+G22</f>
        <v>309.25</v>
      </c>
      <c r="H20" s="151"/>
      <c r="I20" s="161"/>
      <c r="J20">
        <f>G20*100/G31</f>
        <v>15.115301523993862</v>
      </c>
    </row>
    <row r="21" spans="1:9" ht="15">
      <c r="A21" s="5" t="s">
        <v>191</v>
      </c>
      <c r="B21" s="187" t="s">
        <v>201</v>
      </c>
      <c r="C21" s="9">
        <v>190</v>
      </c>
      <c r="D21" s="9">
        <v>5.51</v>
      </c>
      <c r="E21" s="9">
        <v>4.75</v>
      </c>
      <c r="F21" s="9">
        <v>7.6</v>
      </c>
      <c r="G21" s="9">
        <v>100.7</v>
      </c>
      <c r="H21" s="13">
        <v>1.33</v>
      </c>
      <c r="I21" s="23">
        <v>401</v>
      </c>
    </row>
    <row r="22" spans="1:9" ht="15.75" thickBot="1">
      <c r="A22" s="176"/>
      <c r="B22" s="200" t="s">
        <v>133</v>
      </c>
      <c r="C22" s="72">
        <v>60</v>
      </c>
      <c r="D22" s="72">
        <v>5.13</v>
      </c>
      <c r="E22" s="72">
        <v>6.85</v>
      </c>
      <c r="F22" s="72">
        <v>31.14</v>
      </c>
      <c r="G22" s="72">
        <v>208.55</v>
      </c>
      <c r="H22" s="136">
        <v>0.26</v>
      </c>
      <c r="I22" s="68">
        <v>460</v>
      </c>
    </row>
    <row r="23" spans="1:10" ht="13.5" customHeight="1">
      <c r="A23" s="171" t="s">
        <v>14</v>
      </c>
      <c r="B23" s="158"/>
      <c r="C23" s="175">
        <f>C24+C25+C26+C27+C28+C29+C30</f>
        <v>511.5</v>
      </c>
      <c r="D23" s="151"/>
      <c r="E23" s="151"/>
      <c r="F23" s="151"/>
      <c r="G23" s="159">
        <f>G24+G25+G26+G27+G28+G29+G30</f>
        <v>456.09</v>
      </c>
      <c r="H23" s="151"/>
      <c r="I23" s="161"/>
      <c r="J23">
        <f>G23*100/G31</f>
        <v>22.292442593624447</v>
      </c>
    </row>
    <row r="24" spans="1:9" ht="15" customHeight="1">
      <c r="A24" s="4" t="s">
        <v>324</v>
      </c>
      <c r="B24" s="189" t="s">
        <v>177</v>
      </c>
      <c r="C24" s="9">
        <v>60</v>
      </c>
      <c r="D24" s="9">
        <v>0.98</v>
      </c>
      <c r="E24" s="9">
        <v>3.06</v>
      </c>
      <c r="F24" s="9">
        <v>3.81</v>
      </c>
      <c r="G24" s="9">
        <v>47.48</v>
      </c>
      <c r="H24" s="18">
        <v>9.67</v>
      </c>
      <c r="I24" s="23">
        <v>21</v>
      </c>
    </row>
    <row r="25" spans="1:9" ht="30" customHeight="1">
      <c r="A25" s="164"/>
      <c r="B25" s="184" t="s">
        <v>156</v>
      </c>
      <c r="C25" s="12">
        <v>80</v>
      </c>
      <c r="D25" s="12">
        <v>13.42</v>
      </c>
      <c r="E25" s="12">
        <v>5.4</v>
      </c>
      <c r="F25" s="12">
        <v>8.05</v>
      </c>
      <c r="G25" s="12">
        <v>135.96</v>
      </c>
      <c r="H25" s="17">
        <v>0.52</v>
      </c>
      <c r="I25" s="19" t="s">
        <v>62</v>
      </c>
    </row>
    <row r="26" spans="1:9" ht="15">
      <c r="A26" s="164"/>
      <c r="B26" s="195" t="s">
        <v>193</v>
      </c>
      <c r="C26" s="12">
        <v>130</v>
      </c>
      <c r="D26" s="137">
        <v>2.94</v>
      </c>
      <c r="E26" s="12">
        <v>2.66</v>
      </c>
      <c r="F26" s="12">
        <v>19.25</v>
      </c>
      <c r="G26" s="12">
        <v>113.09</v>
      </c>
      <c r="H26" s="12">
        <v>16.41</v>
      </c>
      <c r="I26" s="19">
        <v>339</v>
      </c>
    </row>
    <row r="27" spans="1:9" ht="15.75" customHeight="1">
      <c r="A27" s="138"/>
      <c r="B27" s="183" t="s">
        <v>114</v>
      </c>
      <c r="C27" s="12">
        <v>180</v>
      </c>
      <c r="D27" s="12">
        <v>0.15</v>
      </c>
      <c r="E27" s="12">
        <v>0.03</v>
      </c>
      <c r="F27" s="12">
        <v>7.22</v>
      </c>
      <c r="G27" s="12">
        <v>30.92</v>
      </c>
      <c r="H27" s="16">
        <v>2.84</v>
      </c>
      <c r="I27" s="19" t="s">
        <v>57</v>
      </c>
    </row>
    <row r="28" spans="1:9" ht="15.75" customHeight="1">
      <c r="A28" s="138"/>
      <c r="B28" s="183" t="s">
        <v>272</v>
      </c>
      <c r="C28" s="12">
        <v>35</v>
      </c>
      <c r="D28" s="12">
        <v>2.31</v>
      </c>
      <c r="E28" s="12">
        <v>0.42</v>
      </c>
      <c r="F28" s="12">
        <v>13.86</v>
      </c>
      <c r="G28" s="12">
        <v>69.3</v>
      </c>
      <c r="H28" s="16">
        <v>0</v>
      </c>
      <c r="I28" s="42"/>
    </row>
    <row r="29" spans="1:9" ht="14.25" customHeight="1" thickBot="1">
      <c r="A29" s="176"/>
      <c r="B29" s="193" t="s">
        <v>273</v>
      </c>
      <c r="C29" s="72">
        <v>25</v>
      </c>
      <c r="D29" s="72">
        <v>1.9</v>
      </c>
      <c r="E29" s="72">
        <v>0.2</v>
      </c>
      <c r="F29" s="72">
        <v>12.25</v>
      </c>
      <c r="G29" s="72">
        <v>58.75</v>
      </c>
      <c r="H29" s="136">
        <v>0</v>
      </c>
      <c r="I29" s="29"/>
    </row>
    <row r="30" spans="1:9" ht="15.75" thickBot="1">
      <c r="A30" s="205"/>
      <c r="B30" s="206" t="s">
        <v>163</v>
      </c>
      <c r="C30" s="207">
        <v>1.5</v>
      </c>
      <c r="D30" s="207">
        <v>0.04</v>
      </c>
      <c r="E30" s="207">
        <v>0.01</v>
      </c>
      <c r="F30" s="207">
        <v>0.09</v>
      </c>
      <c r="G30" s="207">
        <v>0.59</v>
      </c>
      <c r="H30" s="207">
        <v>1.48</v>
      </c>
      <c r="I30" s="208"/>
    </row>
    <row r="31" spans="1:9" ht="30" customHeight="1" thickBot="1">
      <c r="A31" s="166" t="s">
        <v>19</v>
      </c>
      <c r="B31" s="167"/>
      <c r="C31" s="167"/>
      <c r="D31" s="40">
        <f>SUM(D5:D30)</f>
        <v>102.82000000000002</v>
      </c>
      <c r="E31" s="40">
        <f>SUM(E5:E30)</f>
        <v>70.99000000000002</v>
      </c>
      <c r="F31" s="40">
        <f>SUM(F5:F30)</f>
        <v>256.8999999999999</v>
      </c>
      <c r="G31" s="40">
        <f>G4+G8+G11+G20+G23</f>
        <v>2045.9399999999998</v>
      </c>
      <c r="H31" s="40">
        <f>SUM(H5:H30)</f>
        <v>101.47</v>
      </c>
      <c r="I31" s="168"/>
    </row>
    <row r="32" spans="1:9" ht="13.5" customHeight="1">
      <c r="A32" s="297" t="s">
        <v>135</v>
      </c>
      <c r="B32" s="297"/>
      <c r="C32" s="297"/>
      <c r="D32" s="297"/>
      <c r="E32" s="297"/>
      <c r="F32" s="297"/>
      <c r="G32" s="297"/>
      <c r="H32" s="297"/>
      <c r="I32" s="297"/>
    </row>
    <row r="34" ht="12.75">
      <c r="A34" t="s">
        <v>181</v>
      </c>
    </row>
    <row r="35" ht="12.75">
      <c r="A35" t="s">
        <v>180</v>
      </c>
    </row>
  </sheetData>
  <sheetProtection/>
  <mergeCells count="8"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J35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292" t="s">
        <v>9</v>
      </c>
      <c r="B1" s="288" t="s">
        <v>7</v>
      </c>
      <c r="C1" s="288" t="s">
        <v>8</v>
      </c>
      <c r="D1" s="294" t="s">
        <v>3</v>
      </c>
      <c r="E1" s="294"/>
      <c r="F1" s="294"/>
      <c r="G1" s="288" t="s">
        <v>4</v>
      </c>
      <c r="H1" s="288" t="s">
        <v>5</v>
      </c>
      <c r="I1" s="290" t="s">
        <v>6</v>
      </c>
    </row>
    <row r="2" spans="1:9" ht="15" thickBot="1">
      <c r="A2" s="293"/>
      <c r="B2" s="289"/>
      <c r="C2" s="289"/>
      <c r="D2" s="24" t="s">
        <v>0</v>
      </c>
      <c r="E2" s="24" t="s">
        <v>1</v>
      </c>
      <c r="F2" s="24" t="s">
        <v>2</v>
      </c>
      <c r="G2" s="289"/>
      <c r="H2" s="289"/>
      <c r="I2" s="291"/>
    </row>
    <row r="3" spans="1:9" ht="15.75" thickBot="1">
      <c r="A3" s="147" t="s">
        <v>21</v>
      </c>
      <c r="B3" s="148"/>
      <c r="C3" s="148"/>
      <c r="D3" s="148"/>
      <c r="E3" s="148"/>
      <c r="F3" s="148"/>
      <c r="G3" s="148"/>
      <c r="H3" s="148"/>
      <c r="I3" s="149"/>
    </row>
    <row r="4" spans="1:10" ht="15">
      <c r="A4" s="150" t="s">
        <v>11</v>
      </c>
      <c r="B4" s="151"/>
      <c r="C4" s="152">
        <f>C5+C6+C7</f>
        <v>411</v>
      </c>
      <c r="D4" s="153"/>
      <c r="E4" s="153"/>
      <c r="F4" s="153"/>
      <c r="G4" s="152">
        <f>G5+G6+G7</f>
        <v>423.84</v>
      </c>
      <c r="H4" s="153"/>
      <c r="I4" s="155"/>
      <c r="J4">
        <f>G4*100/G32</f>
        <v>20.084728895965423</v>
      </c>
    </row>
    <row r="5" spans="1:9" ht="15">
      <c r="A5" s="3" t="s">
        <v>188</v>
      </c>
      <c r="B5" s="182" t="s">
        <v>136</v>
      </c>
      <c r="C5" s="9">
        <v>200</v>
      </c>
      <c r="D5" s="9">
        <v>6.44</v>
      </c>
      <c r="E5" s="9">
        <v>7.9</v>
      </c>
      <c r="F5" s="9">
        <v>25.21</v>
      </c>
      <c r="G5" s="9">
        <v>199</v>
      </c>
      <c r="H5" s="13">
        <v>1.95</v>
      </c>
      <c r="I5" s="19">
        <v>199</v>
      </c>
    </row>
    <row r="6" spans="1:9" ht="15">
      <c r="A6" s="4"/>
      <c r="B6" s="183" t="s">
        <v>276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193" t="s">
        <v>118</v>
      </c>
      <c r="C7" s="72">
        <v>180</v>
      </c>
      <c r="D7" s="72">
        <v>4.37</v>
      </c>
      <c r="E7" s="72">
        <v>4.43</v>
      </c>
      <c r="F7" s="72">
        <v>15.33</v>
      </c>
      <c r="G7" s="72">
        <v>119.68</v>
      </c>
      <c r="H7" s="72">
        <v>1.76</v>
      </c>
      <c r="I7" s="194">
        <v>395</v>
      </c>
    </row>
    <row r="8" spans="1:10" ht="15">
      <c r="A8" s="150" t="s">
        <v>101</v>
      </c>
      <c r="B8" s="82"/>
      <c r="C8" s="174">
        <v>0.05</v>
      </c>
      <c r="D8" s="78"/>
      <c r="E8" s="78"/>
      <c r="F8" s="78"/>
      <c r="G8" s="170">
        <f>G9</f>
        <v>84.4</v>
      </c>
      <c r="H8" s="79"/>
      <c r="I8" s="84"/>
      <c r="J8">
        <f>G8*100/G32</f>
        <v>3.999507169732639</v>
      </c>
    </row>
    <row r="9" spans="1:9" ht="15.75" thickBot="1">
      <c r="A9" s="73" t="s">
        <v>189</v>
      </c>
      <c r="B9" s="193" t="s">
        <v>157</v>
      </c>
      <c r="C9" s="72">
        <v>200</v>
      </c>
      <c r="D9" s="72">
        <v>1</v>
      </c>
      <c r="E9" s="72">
        <v>0</v>
      </c>
      <c r="F9" s="72">
        <v>20.2</v>
      </c>
      <c r="G9" s="72">
        <v>84.4</v>
      </c>
      <c r="H9" s="72">
        <v>6</v>
      </c>
      <c r="I9" s="68">
        <v>418</v>
      </c>
    </row>
    <row r="10" spans="1:10" ht="15">
      <c r="A10" s="157" t="s">
        <v>12</v>
      </c>
      <c r="B10" s="158"/>
      <c r="C10" s="159">
        <f>C11+C12+C13+C14+C15+2.7+C17</f>
        <v>682.7</v>
      </c>
      <c r="D10" s="151"/>
      <c r="E10" s="151"/>
      <c r="F10" s="151"/>
      <c r="G10" s="159">
        <f>G11+G12+G13+G14+G15+G16+G17</f>
        <v>649.4800000000001</v>
      </c>
      <c r="H10" s="151"/>
      <c r="I10" s="161"/>
      <c r="J10">
        <f>G10*100/G32</f>
        <v>30.777250196658237</v>
      </c>
    </row>
    <row r="11" spans="1:9" ht="15">
      <c r="A11" s="162" t="s">
        <v>190</v>
      </c>
      <c r="B11" s="189" t="s">
        <v>294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15">
      <c r="A12" s="162"/>
      <c r="B12" s="184" t="s">
        <v>110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163"/>
      <c r="B13" s="185" t="s">
        <v>203</v>
      </c>
      <c r="C13" s="12">
        <v>210</v>
      </c>
      <c r="D13" s="12">
        <v>11.74</v>
      </c>
      <c r="E13" s="61">
        <v>12.84</v>
      </c>
      <c r="F13" s="12">
        <v>28.02</v>
      </c>
      <c r="G13" s="12">
        <v>275.08</v>
      </c>
      <c r="H13" s="17">
        <v>24.57</v>
      </c>
      <c r="I13" s="19">
        <v>292</v>
      </c>
    </row>
    <row r="14" spans="1:9" ht="16.5" customHeight="1">
      <c r="A14" s="164"/>
      <c r="B14" s="184" t="s">
        <v>137</v>
      </c>
      <c r="C14" s="12">
        <v>180</v>
      </c>
      <c r="D14" s="12">
        <v>0.44</v>
      </c>
      <c r="E14" s="12">
        <v>0.18</v>
      </c>
      <c r="F14" s="12">
        <v>12.27</v>
      </c>
      <c r="G14" s="12">
        <v>60.86</v>
      </c>
      <c r="H14" s="16">
        <v>65</v>
      </c>
      <c r="I14" s="19">
        <v>398</v>
      </c>
    </row>
    <row r="15" spans="1:9" ht="15">
      <c r="A15" s="138"/>
      <c r="B15" s="183" t="s">
        <v>271</v>
      </c>
      <c r="C15" s="12">
        <v>20</v>
      </c>
      <c r="D15" s="12">
        <v>1.32</v>
      </c>
      <c r="E15" s="12">
        <v>0.24</v>
      </c>
      <c r="F15" s="12">
        <v>7.92</v>
      </c>
      <c r="G15" s="12">
        <v>39.6</v>
      </c>
      <c r="H15" s="16">
        <v>0</v>
      </c>
      <c r="I15" s="42" t="s">
        <v>289</v>
      </c>
    </row>
    <row r="16" spans="1:9" ht="15">
      <c r="A16" s="253"/>
      <c r="B16" s="209" t="s">
        <v>287</v>
      </c>
      <c r="C16" s="63" t="s">
        <v>288</v>
      </c>
      <c r="D16" s="63">
        <v>0.18</v>
      </c>
      <c r="E16" s="63">
        <v>0.01</v>
      </c>
      <c r="F16" s="63">
        <v>0.82</v>
      </c>
      <c r="G16" s="63">
        <v>4.07</v>
      </c>
      <c r="H16" s="64">
        <v>0.27</v>
      </c>
      <c r="I16" s="42" t="s">
        <v>289</v>
      </c>
    </row>
    <row r="17" spans="1:9" ht="17.25" customHeight="1" thickBot="1">
      <c r="A17" s="27"/>
      <c r="B17" s="193" t="s">
        <v>152</v>
      </c>
      <c r="C17" s="72">
        <v>10</v>
      </c>
      <c r="D17" s="72">
        <v>0.76</v>
      </c>
      <c r="E17" s="72">
        <v>0.08</v>
      </c>
      <c r="F17" s="72">
        <v>4.9</v>
      </c>
      <c r="G17" s="72">
        <v>23.5</v>
      </c>
      <c r="H17" s="136">
        <v>0</v>
      </c>
      <c r="I17" s="42" t="s">
        <v>289</v>
      </c>
    </row>
    <row r="18" spans="1:10" ht="15">
      <c r="A18" s="171" t="s">
        <v>13</v>
      </c>
      <c r="B18" s="158"/>
      <c r="C18" s="159">
        <f>C19+C21+75</f>
        <v>315</v>
      </c>
      <c r="D18" s="151"/>
      <c r="E18" s="151"/>
      <c r="F18" s="151"/>
      <c r="G18" s="175">
        <f>G19+G20+G21</f>
        <v>427.03999999999996</v>
      </c>
      <c r="H18" s="151"/>
      <c r="I18" s="161"/>
      <c r="J18">
        <f>G18*100/G32</f>
        <v>20.236368978230168</v>
      </c>
    </row>
    <row r="19" spans="1:9" ht="15">
      <c r="A19" s="5" t="s">
        <v>191</v>
      </c>
      <c r="B19" s="187" t="s">
        <v>170</v>
      </c>
      <c r="C19" s="144">
        <v>180</v>
      </c>
      <c r="D19" s="144">
        <v>4.68</v>
      </c>
      <c r="E19" s="144">
        <v>4.5</v>
      </c>
      <c r="F19" s="144">
        <v>19.8</v>
      </c>
      <c r="G19" s="144">
        <v>138.6</v>
      </c>
      <c r="H19" s="145">
        <v>1.62</v>
      </c>
      <c r="I19" s="146">
        <v>420</v>
      </c>
    </row>
    <row r="20" spans="1:9" ht="15">
      <c r="A20" s="5"/>
      <c r="B20" s="184" t="s">
        <v>297</v>
      </c>
      <c r="C20" s="12" t="s">
        <v>298</v>
      </c>
      <c r="D20" s="12">
        <v>0.81</v>
      </c>
      <c r="E20" s="12">
        <v>0.2</v>
      </c>
      <c r="F20" s="12">
        <v>7.55</v>
      </c>
      <c r="G20" s="61">
        <v>38.24</v>
      </c>
      <c r="H20" s="16">
        <v>38.24</v>
      </c>
      <c r="I20" s="19">
        <v>386</v>
      </c>
    </row>
    <row r="21" spans="1:9" ht="15.75" thickBot="1">
      <c r="A21" s="5"/>
      <c r="B21" s="188" t="s">
        <v>158</v>
      </c>
      <c r="C21" s="11">
        <v>60</v>
      </c>
      <c r="D21" s="11">
        <v>4.5</v>
      </c>
      <c r="E21" s="11">
        <v>5.88</v>
      </c>
      <c r="F21" s="11">
        <v>44.64</v>
      </c>
      <c r="G21" s="11">
        <v>250.2</v>
      </c>
      <c r="H21" s="15">
        <v>0</v>
      </c>
      <c r="I21" s="19"/>
    </row>
    <row r="22" spans="1:10" ht="15">
      <c r="A22" s="157" t="s">
        <v>14</v>
      </c>
      <c r="B22" s="165"/>
      <c r="C22" s="172">
        <f>C23+C24+C25+C26+C27+C28+C29+C30+C31</f>
        <v>542.3</v>
      </c>
      <c r="D22" s="153"/>
      <c r="E22" s="153"/>
      <c r="F22" s="153"/>
      <c r="G22" s="152">
        <f>G23+G24+G25+G26+G27+G28+G29+G30+G31</f>
        <v>525.5</v>
      </c>
      <c r="H22" s="153"/>
      <c r="I22" s="155"/>
      <c r="J22">
        <f>G22*100/G32</f>
        <v>24.90214475941353</v>
      </c>
    </row>
    <row r="23" spans="1:9" ht="21.75" customHeight="1">
      <c r="A23" s="4" t="s">
        <v>324</v>
      </c>
      <c r="B23" s="185" t="s">
        <v>178</v>
      </c>
      <c r="C23" s="12">
        <v>60</v>
      </c>
      <c r="D23" s="12">
        <v>1.03</v>
      </c>
      <c r="E23" s="12">
        <v>3.13</v>
      </c>
      <c r="F23" s="12">
        <v>6.19</v>
      </c>
      <c r="G23" s="12">
        <v>57.5</v>
      </c>
      <c r="H23" s="16">
        <v>5.43</v>
      </c>
      <c r="I23" s="19">
        <v>26</v>
      </c>
    </row>
    <row r="24" spans="1:9" ht="12" customHeight="1">
      <c r="A24" s="4"/>
      <c r="B24" s="186" t="s">
        <v>138</v>
      </c>
      <c r="C24" s="10">
        <v>170</v>
      </c>
      <c r="D24" s="10">
        <v>12.25</v>
      </c>
      <c r="E24" s="83">
        <v>11.16</v>
      </c>
      <c r="F24" s="10">
        <v>12.89</v>
      </c>
      <c r="G24" s="10">
        <v>202.25</v>
      </c>
      <c r="H24" s="14">
        <v>20.67</v>
      </c>
      <c r="I24" s="20">
        <v>315</v>
      </c>
    </row>
    <row r="25" spans="1:9" ht="12" customHeight="1">
      <c r="A25" s="4"/>
      <c r="B25" s="196" t="s">
        <v>139</v>
      </c>
      <c r="C25" s="10">
        <v>40</v>
      </c>
      <c r="D25" s="10">
        <v>0.69</v>
      </c>
      <c r="E25" s="10">
        <v>2.09</v>
      </c>
      <c r="F25" s="10">
        <v>3.42</v>
      </c>
      <c r="G25" s="10">
        <v>35.76</v>
      </c>
      <c r="H25" s="14">
        <v>0.93</v>
      </c>
      <c r="I25" s="20">
        <v>355</v>
      </c>
    </row>
    <row r="26" spans="1:9" ht="12" customHeight="1">
      <c r="A26" s="164"/>
      <c r="B26" s="184" t="s">
        <v>107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58</v>
      </c>
    </row>
    <row r="27" spans="1:9" ht="12" customHeight="1">
      <c r="A27" s="164"/>
      <c r="B27" s="189" t="s">
        <v>160</v>
      </c>
      <c r="C27" s="10">
        <v>30</v>
      </c>
      <c r="D27" s="10">
        <v>2.19</v>
      </c>
      <c r="E27" s="10">
        <v>0.85</v>
      </c>
      <c r="F27" s="10">
        <v>15.03</v>
      </c>
      <c r="G27" s="10">
        <v>76.64</v>
      </c>
      <c r="H27" s="14">
        <v>0</v>
      </c>
      <c r="I27" s="69">
        <v>123</v>
      </c>
    </row>
    <row r="28" spans="1:9" ht="12" customHeight="1">
      <c r="A28" s="164"/>
      <c r="B28" s="183" t="s">
        <v>272</v>
      </c>
      <c r="C28" s="12">
        <v>35</v>
      </c>
      <c r="D28" s="12">
        <v>2.31</v>
      </c>
      <c r="E28" s="12">
        <v>0.42</v>
      </c>
      <c r="F28" s="12">
        <v>13.86</v>
      </c>
      <c r="G28" s="12">
        <v>69.3</v>
      </c>
      <c r="H28" s="16">
        <v>0</v>
      </c>
      <c r="I28" s="42" t="s">
        <v>289</v>
      </c>
    </row>
    <row r="29" spans="1:9" ht="12" customHeight="1">
      <c r="A29" s="4"/>
      <c r="B29" s="183" t="s">
        <v>273</v>
      </c>
      <c r="C29" s="12">
        <v>25</v>
      </c>
      <c r="D29" s="12">
        <v>1.9</v>
      </c>
      <c r="E29" s="12">
        <v>0.2</v>
      </c>
      <c r="F29" s="12">
        <v>12.25</v>
      </c>
      <c r="G29" s="12">
        <v>58.75</v>
      </c>
      <c r="H29" s="12">
        <v>0</v>
      </c>
      <c r="I29" s="42" t="s">
        <v>289</v>
      </c>
    </row>
    <row r="30" spans="1:9" ht="12" customHeight="1">
      <c r="A30" s="5"/>
      <c r="B30" s="188" t="s">
        <v>155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42" t="s">
        <v>289</v>
      </c>
    </row>
    <row r="31" spans="1:9" ht="12" customHeight="1" thickBot="1">
      <c r="A31" s="27"/>
      <c r="B31" s="204" t="s">
        <v>163</v>
      </c>
      <c r="C31" s="28">
        <v>1.5</v>
      </c>
      <c r="D31" s="28">
        <v>0.04</v>
      </c>
      <c r="E31" s="28">
        <v>0.01</v>
      </c>
      <c r="F31" s="28">
        <v>0.09</v>
      </c>
      <c r="G31" s="28">
        <v>0.59</v>
      </c>
      <c r="H31" s="28">
        <v>1.48</v>
      </c>
      <c r="I31" s="42" t="s">
        <v>289</v>
      </c>
    </row>
    <row r="32" spans="1:9" ht="29.25" thickBot="1">
      <c r="A32" s="166" t="s">
        <v>22</v>
      </c>
      <c r="B32" s="167"/>
      <c r="C32" s="167"/>
      <c r="D32" s="40">
        <f>SUM(D5:D31)</f>
        <v>68.41000000000003</v>
      </c>
      <c r="E32" s="40">
        <f>SUM(E5:E31)</f>
        <v>72.91000000000001</v>
      </c>
      <c r="F32" s="40">
        <f>SUM(F5:F31)</f>
        <v>290.36999999999995</v>
      </c>
      <c r="G32" s="40">
        <f>G4+G8+G10+G18+G22</f>
        <v>2110.26</v>
      </c>
      <c r="H32" s="40">
        <f>SUM(H5:H31)</f>
        <v>179</v>
      </c>
      <c r="I32" s="168"/>
    </row>
    <row r="33" spans="1:9" ht="0.75" customHeight="1">
      <c r="A33" s="296"/>
      <c r="B33" s="296"/>
      <c r="C33" s="296"/>
      <c r="D33" s="296"/>
      <c r="E33" s="296"/>
      <c r="F33" s="296"/>
      <c r="G33" s="296"/>
      <c r="H33" s="296"/>
      <c r="I33" s="296"/>
    </row>
    <row r="34" spans="1:9" ht="15.75">
      <c r="A34" s="287" t="s">
        <v>59</v>
      </c>
      <c r="B34" s="287"/>
      <c r="C34" s="287"/>
      <c r="D34" s="287"/>
      <c r="E34" s="287"/>
      <c r="F34" s="287"/>
      <c r="G34" s="287"/>
      <c r="H34" s="287"/>
      <c r="I34" s="287"/>
    </row>
    <row r="35" spans="1:9" ht="12.75" customHeight="1">
      <c r="A35" s="285" t="s">
        <v>275</v>
      </c>
      <c r="B35" s="286"/>
      <c r="C35" s="286"/>
      <c r="D35" s="286"/>
      <c r="E35" s="286"/>
      <c r="F35" s="286"/>
      <c r="G35" s="286"/>
      <c r="H35" s="286"/>
      <c r="I35" s="286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J37"/>
  <sheetViews>
    <sheetView zoomScalePageLayoutView="0" workbookViewId="0" topLeftCell="A16">
      <selection activeCell="A24" sqref="A24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292" t="s">
        <v>9</v>
      </c>
      <c r="B1" s="288" t="s">
        <v>7</v>
      </c>
      <c r="C1" s="288" t="s">
        <v>8</v>
      </c>
      <c r="D1" s="294" t="s">
        <v>3</v>
      </c>
      <c r="E1" s="294"/>
      <c r="F1" s="294"/>
      <c r="G1" s="288" t="s">
        <v>4</v>
      </c>
      <c r="H1" s="288" t="s">
        <v>5</v>
      </c>
      <c r="I1" s="290" t="s">
        <v>6</v>
      </c>
    </row>
    <row r="2" spans="1:9" ht="15" thickBot="1">
      <c r="A2" s="293"/>
      <c r="B2" s="289"/>
      <c r="C2" s="289"/>
      <c r="D2" s="24" t="s">
        <v>0</v>
      </c>
      <c r="E2" s="24" t="s">
        <v>1</v>
      </c>
      <c r="F2" s="24" t="s">
        <v>2</v>
      </c>
      <c r="G2" s="289"/>
      <c r="H2" s="289"/>
      <c r="I2" s="291"/>
    </row>
    <row r="3" spans="1:9" ht="17.25" customHeight="1" thickBot="1">
      <c r="A3" s="299" t="s">
        <v>173</v>
      </c>
      <c r="B3" s="300"/>
      <c r="C3" s="148"/>
      <c r="D3" s="148"/>
      <c r="E3" s="148"/>
      <c r="F3" s="148"/>
      <c r="G3" s="148"/>
      <c r="H3" s="148"/>
      <c r="I3" s="149"/>
    </row>
    <row r="4" spans="1:10" ht="15" customHeight="1">
      <c r="A4" s="150" t="s">
        <v>11</v>
      </c>
      <c r="B4" s="151"/>
      <c r="C4" s="152">
        <f>C5+C6+C7</f>
        <v>411</v>
      </c>
      <c r="D4" s="153"/>
      <c r="E4" s="153"/>
      <c r="F4" s="153"/>
      <c r="G4" s="152">
        <f>G5+G6+G7</f>
        <v>325.01000000000005</v>
      </c>
      <c r="H4" s="153"/>
      <c r="I4" s="155"/>
      <c r="J4">
        <f>G4*100/G32</f>
        <v>14.784606286676068</v>
      </c>
    </row>
    <row r="5" spans="1:9" ht="30">
      <c r="A5" s="3" t="s">
        <v>188</v>
      </c>
      <c r="B5" s="182" t="s">
        <v>322</v>
      </c>
      <c r="C5" s="9">
        <v>200</v>
      </c>
      <c r="D5" s="9">
        <v>5.51</v>
      </c>
      <c r="E5" s="9">
        <v>6.09</v>
      </c>
      <c r="F5" s="9">
        <v>27.84</v>
      </c>
      <c r="G5" s="9">
        <v>188.93</v>
      </c>
      <c r="H5" s="13">
        <v>0.69</v>
      </c>
      <c r="I5" s="19">
        <v>199</v>
      </c>
    </row>
    <row r="6" spans="1:9" ht="13.5" customHeight="1">
      <c r="A6" s="4"/>
      <c r="B6" s="183" t="s">
        <v>276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" customHeight="1" thickBot="1">
      <c r="A7" s="27"/>
      <c r="B7" s="193" t="s">
        <v>114</v>
      </c>
      <c r="C7" s="72">
        <v>180</v>
      </c>
      <c r="D7" s="72">
        <v>0.15</v>
      </c>
      <c r="E7" s="72">
        <v>0.03</v>
      </c>
      <c r="F7" s="72">
        <v>7.22</v>
      </c>
      <c r="G7" s="72">
        <v>30.92</v>
      </c>
      <c r="H7" s="136">
        <v>2.84</v>
      </c>
      <c r="I7" s="194" t="s">
        <v>57</v>
      </c>
    </row>
    <row r="8" spans="1:10" ht="14.25" customHeight="1">
      <c r="A8" s="150" t="s">
        <v>101</v>
      </c>
      <c r="B8" s="82"/>
      <c r="C8" s="174">
        <v>0.05</v>
      </c>
      <c r="D8" s="78"/>
      <c r="E8" s="78"/>
      <c r="F8" s="78"/>
      <c r="G8" s="170">
        <f>G9+G10</f>
        <v>131.55</v>
      </c>
      <c r="H8" s="79"/>
      <c r="I8" s="84"/>
      <c r="J8">
        <f>G8*100/G32</f>
        <v>5.984169585588864</v>
      </c>
    </row>
    <row r="9" spans="1:9" ht="15.75" customHeight="1">
      <c r="A9" s="73" t="s">
        <v>189</v>
      </c>
      <c r="B9" s="184" t="s">
        <v>192</v>
      </c>
      <c r="C9" s="12" t="s">
        <v>207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4.25" customHeight="1" thickBot="1">
      <c r="A10" s="27"/>
      <c r="B10" s="193" t="s">
        <v>157</v>
      </c>
      <c r="C10" s="72">
        <v>200</v>
      </c>
      <c r="D10" s="72">
        <v>1</v>
      </c>
      <c r="E10" s="72">
        <v>0</v>
      </c>
      <c r="F10" s="72">
        <v>20.2</v>
      </c>
      <c r="G10" s="72">
        <v>84.4</v>
      </c>
      <c r="H10" s="72">
        <v>6</v>
      </c>
      <c r="I10" s="68">
        <v>418</v>
      </c>
    </row>
    <row r="11" spans="1:10" ht="14.25" customHeight="1">
      <c r="A11" s="171" t="s">
        <v>12</v>
      </c>
      <c r="B11" s="158"/>
      <c r="C11" s="159">
        <f>C12+C13+C14+C15+C16+C17+2.7+C19</f>
        <v>682.7</v>
      </c>
      <c r="D11" s="151"/>
      <c r="E11" s="151"/>
      <c r="F11" s="151"/>
      <c r="G11" s="159">
        <f>G12+G13+G14+G15+G16+G17+G18+G19</f>
        <v>962.51</v>
      </c>
      <c r="H11" s="151"/>
      <c r="I11" s="161"/>
      <c r="J11">
        <f>G11*100/G32</f>
        <v>43.78428785879998</v>
      </c>
    </row>
    <row r="12" spans="1:9" ht="15">
      <c r="A12" s="162" t="s">
        <v>190</v>
      </c>
      <c r="B12" s="185" t="s">
        <v>109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9" ht="15">
      <c r="A13" s="163"/>
      <c r="B13" s="192" t="s">
        <v>187</v>
      </c>
      <c r="C13" s="12">
        <v>200</v>
      </c>
      <c r="D13" s="12">
        <v>7.7</v>
      </c>
      <c r="E13" s="12">
        <v>8.71</v>
      </c>
      <c r="F13" s="12">
        <v>16.98</v>
      </c>
      <c r="G13" s="12">
        <v>177.9</v>
      </c>
      <c r="H13" s="61">
        <v>6.66</v>
      </c>
      <c r="I13" s="19">
        <v>91</v>
      </c>
    </row>
    <row r="14" spans="1:9" ht="14.25" customHeight="1">
      <c r="A14" s="164"/>
      <c r="B14" s="185" t="s">
        <v>278</v>
      </c>
      <c r="C14" s="12">
        <v>150</v>
      </c>
      <c r="D14" s="12">
        <v>28.57</v>
      </c>
      <c r="E14" s="61">
        <v>10.55</v>
      </c>
      <c r="F14" s="12">
        <v>84.86</v>
      </c>
      <c r="G14" s="12">
        <v>550.2</v>
      </c>
      <c r="H14" s="61">
        <v>0.52</v>
      </c>
      <c r="I14" s="19">
        <v>226</v>
      </c>
    </row>
    <row r="15" spans="1:9" ht="15" customHeight="1">
      <c r="A15" s="138"/>
      <c r="B15" s="183" t="s">
        <v>153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5.75" customHeight="1">
      <c r="A16" s="4"/>
      <c r="B16" s="186" t="s">
        <v>112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 customHeight="1">
      <c r="A17" s="4"/>
      <c r="B17" s="183" t="s">
        <v>271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289</v>
      </c>
    </row>
    <row r="18" spans="1:9" ht="15" customHeight="1">
      <c r="A18" s="73"/>
      <c r="B18" s="209" t="s">
        <v>287</v>
      </c>
      <c r="C18" s="63" t="s">
        <v>288</v>
      </c>
      <c r="D18" s="63">
        <v>0.18</v>
      </c>
      <c r="E18" s="63">
        <v>0.01</v>
      </c>
      <c r="F18" s="63">
        <v>0.82</v>
      </c>
      <c r="G18" s="63">
        <v>4.07</v>
      </c>
      <c r="H18" s="64">
        <v>0.27</v>
      </c>
      <c r="I18" s="42" t="s">
        <v>289</v>
      </c>
    </row>
    <row r="19" spans="1:9" ht="14.25" customHeight="1" thickBot="1">
      <c r="A19" s="27"/>
      <c r="B19" s="193" t="s">
        <v>152</v>
      </c>
      <c r="C19" s="72">
        <v>10</v>
      </c>
      <c r="D19" s="72">
        <v>0.76</v>
      </c>
      <c r="E19" s="72">
        <v>0.08</v>
      </c>
      <c r="F19" s="72">
        <v>4.9</v>
      </c>
      <c r="G19" s="72">
        <v>23.5</v>
      </c>
      <c r="H19" s="136">
        <v>0</v>
      </c>
      <c r="I19" s="42" t="s">
        <v>289</v>
      </c>
    </row>
    <row r="20" spans="1:10" ht="14.25" customHeight="1">
      <c r="A20" s="171" t="s">
        <v>13</v>
      </c>
      <c r="B20" s="158"/>
      <c r="C20" s="159">
        <f>C21+C22</f>
        <v>250</v>
      </c>
      <c r="D20" s="151"/>
      <c r="E20" s="151"/>
      <c r="F20" s="151"/>
      <c r="G20" s="159">
        <f>G21+G22</f>
        <v>293.11</v>
      </c>
      <c r="H20" s="151"/>
      <c r="I20" s="161"/>
      <c r="J20">
        <f>G20*100/G32</f>
        <v>13.333484965655279</v>
      </c>
    </row>
    <row r="21" spans="1:9" ht="15">
      <c r="A21" s="5" t="s">
        <v>191</v>
      </c>
      <c r="B21" s="187" t="s">
        <v>201</v>
      </c>
      <c r="C21" s="9">
        <v>190</v>
      </c>
      <c r="D21" s="9">
        <v>5.51</v>
      </c>
      <c r="E21" s="9">
        <v>4.75</v>
      </c>
      <c r="F21" s="9">
        <v>7.6</v>
      </c>
      <c r="G21" s="9">
        <v>100.7</v>
      </c>
      <c r="H21" s="13">
        <v>1.33</v>
      </c>
      <c r="I21" s="23">
        <v>401</v>
      </c>
    </row>
    <row r="22" spans="1:9" ht="15.75" thickBot="1">
      <c r="A22" s="5"/>
      <c r="B22" s="187" t="s">
        <v>159</v>
      </c>
      <c r="C22" s="9">
        <v>60</v>
      </c>
      <c r="D22" s="9">
        <v>0.06</v>
      </c>
      <c r="E22" s="9">
        <v>0</v>
      </c>
      <c r="F22" s="9">
        <v>47.59</v>
      </c>
      <c r="G22" s="9">
        <v>192.41</v>
      </c>
      <c r="H22" s="13">
        <v>0</v>
      </c>
      <c r="I22" s="23"/>
    </row>
    <row r="23" spans="1:10" ht="15" customHeight="1">
      <c r="A23" s="157" t="s">
        <v>14</v>
      </c>
      <c r="B23" s="165"/>
      <c r="C23" s="172">
        <f>C24+C25+C26+C27+C28+C29+C30+C31</f>
        <v>512.3</v>
      </c>
      <c r="D23" s="153"/>
      <c r="E23" s="153"/>
      <c r="F23" s="153"/>
      <c r="G23" s="152">
        <f>G24+G25+G26+G27+G28+G29+G30+G31</f>
        <v>486.12</v>
      </c>
      <c r="H23" s="153"/>
      <c r="I23" s="155"/>
      <c r="J23">
        <f>G23*100/G32</f>
        <v>22.113451303279806</v>
      </c>
    </row>
    <row r="24" spans="1:9" ht="14.25" customHeight="1">
      <c r="A24" s="4" t="s">
        <v>324</v>
      </c>
      <c r="B24" s="189" t="s">
        <v>294</v>
      </c>
      <c r="C24" s="9">
        <v>60</v>
      </c>
      <c r="D24" s="9">
        <v>0.88</v>
      </c>
      <c r="E24" s="9">
        <v>3.06</v>
      </c>
      <c r="F24" s="9">
        <v>5.14</v>
      </c>
      <c r="G24" s="9">
        <v>51.5</v>
      </c>
      <c r="H24" s="18">
        <v>2.1</v>
      </c>
      <c r="I24" s="23">
        <v>33</v>
      </c>
    </row>
    <row r="25" spans="1:9" ht="14.25" customHeight="1">
      <c r="A25" s="3"/>
      <c r="B25" s="184" t="s">
        <v>140</v>
      </c>
      <c r="C25" s="12">
        <v>80</v>
      </c>
      <c r="D25" s="12">
        <v>12.75</v>
      </c>
      <c r="E25" s="12">
        <v>12.48</v>
      </c>
      <c r="F25" s="12">
        <v>8.59</v>
      </c>
      <c r="G25" s="12">
        <v>198.3</v>
      </c>
      <c r="H25" s="12">
        <v>0.35</v>
      </c>
      <c r="I25" s="19">
        <v>282</v>
      </c>
    </row>
    <row r="26" spans="1:9" ht="14.25" customHeight="1">
      <c r="A26" s="4"/>
      <c r="B26" s="195" t="s">
        <v>323</v>
      </c>
      <c r="C26" s="12">
        <v>130</v>
      </c>
      <c r="D26" s="137">
        <v>2.84</v>
      </c>
      <c r="E26" s="12">
        <v>3.82</v>
      </c>
      <c r="F26" s="12">
        <v>8.84</v>
      </c>
      <c r="G26" s="12">
        <v>82.97</v>
      </c>
      <c r="H26" s="12">
        <v>23.66</v>
      </c>
      <c r="I26" s="19">
        <v>336</v>
      </c>
    </row>
    <row r="27" spans="1:9" ht="14.25" customHeight="1">
      <c r="A27" s="164"/>
      <c r="B27" s="184" t="s">
        <v>107</v>
      </c>
      <c r="C27" s="12">
        <v>180</v>
      </c>
      <c r="D27" s="12">
        <v>0.09</v>
      </c>
      <c r="E27" s="12">
        <v>0.02</v>
      </c>
      <c r="F27" s="61">
        <v>6.01</v>
      </c>
      <c r="G27" s="12">
        <v>24.55</v>
      </c>
      <c r="H27" s="16">
        <v>0.04</v>
      </c>
      <c r="I27" s="19" t="s">
        <v>58</v>
      </c>
    </row>
    <row r="28" spans="1:9" ht="14.25" customHeight="1">
      <c r="A28" s="4"/>
      <c r="B28" s="183" t="s">
        <v>272</v>
      </c>
      <c r="C28" s="12">
        <v>35</v>
      </c>
      <c r="D28" s="12">
        <v>2.31</v>
      </c>
      <c r="E28" s="12">
        <v>0.42</v>
      </c>
      <c r="F28" s="12">
        <v>13.86</v>
      </c>
      <c r="G28" s="12">
        <v>69.3</v>
      </c>
      <c r="H28" s="16">
        <v>0</v>
      </c>
      <c r="I28" s="42" t="s">
        <v>289</v>
      </c>
    </row>
    <row r="29" spans="1:9" ht="14.25" customHeight="1">
      <c r="A29" s="4"/>
      <c r="B29" s="183" t="s">
        <v>273</v>
      </c>
      <c r="C29" s="12">
        <v>25</v>
      </c>
      <c r="D29" s="12">
        <v>1.9</v>
      </c>
      <c r="E29" s="12">
        <v>0.2</v>
      </c>
      <c r="F29" s="12">
        <v>12.25</v>
      </c>
      <c r="G29" s="12">
        <v>58.75</v>
      </c>
      <c r="H29" s="12">
        <v>0</v>
      </c>
      <c r="I29" s="42" t="s">
        <v>289</v>
      </c>
    </row>
    <row r="30" spans="1:9" ht="14.25" customHeight="1">
      <c r="A30" s="5"/>
      <c r="B30" s="188" t="s">
        <v>155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42" t="s">
        <v>289</v>
      </c>
    </row>
    <row r="31" spans="1:9" ht="14.25" customHeight="1" thickBot="1">
      <c r="A31" s="27"/>
      <c r="B31" s="203" t="s">
        <v>163</v>
      </c>
      <c r="C31" s="86">
        <v>1.5</v>
      </c>
      <c r="D31" s="86">
        <v>0.04</v>
      </c>
      <c r="E31" s="86">
        <v>0.01</v>
      </c>
      <c r="F31" s="86">
        <v>0.09</v>
      </c>
      <c r="G31" s="86">
        <v>0.59</v>
      </c>
      <c r="H31" s="86">
        <v>1.48</v>
      </c>
      <c r="I31" s="42" t="s">
        <v>289</v>
      </c>
    </row>
    <row r="32" spans="1:9" ht="30" customHeight="1" thickBot="1">
      <c r="A32" s="166" t="s">
        <v>23</v>
      </c>
      <c r="B32" s="167"/>
      <c r="C32" s="167"/>
      <c r="D32" s="40">
        <f>SUM(D5:D31)</f>
        <v>89.66000000000003</v>
      </c>
      <c r="E32" s="40">
        <f>SUM(E5:E31)</f>
        <v>62.09000000000001</v>
      </c>
      <c r="F32" s="40">
        <f>SUM(F5:F31)</f>
        <v>328.40999999999985</v>
      </c>
      <c r="G32" s="40">
        <f>G4+G8+G11+G20+G23</f>
        <v>2198.3</v>
      </c>
      <c r="H32" s="40">
        <f>SUM(H5:H31)</f>
        <v>59.419999999999995</v>
      </c>
      <c r="I32" s="168"/>
    </row>
    <row r="33" spans="1:9" ht="15">
      <c r="A33" s="298" t="s">
        <v>59</v>
      </c>
      <c r="B33" s="298"/>
      <c r="C33" s="298"/>
      <c r="D33" s="298"/>
      <c r="E33" s="298"/>
      <c r="F33" s="298"/>
      <c r="G33" s="298"/>
      <c r="H33" s="298"/>
      <c r="I33" s="298"/>
    </row>
    <row r="34" spans="1:9" ht="26.25" customHeight="1">
      <c r="A34" s="285" t="s">
        <v>275</v>
      </c>
      <c r="B34" s="286"/>
      <c r="C34" s="286"/>
      <c r="D34" s="286"/>
      <c r="E34" s="286"/>
      <c r="F34" s="286"/>
      <c r="G34" s="286"/>
      <c r="H34" s="286"/>
      <c r="I34" s="286"/>
    </row>
    <row r="37" spans="2:9" ht="15">
      <c r="B37" s="259"/>
      <c r="C37" s="224"/>
      <c r="D37" s="224"/>
      <c r="E37" s="224"/>
      <c r="F37" s="224"/>
      <c r="G37" s="224"/>
      <c r="H37" s="260"/>
      <c r="I37" s="224"/>
    </row>
  </sheetData>
  <sheetProtection/>
  <mergeCells count="10">
    <mergeCell ref="A34:I34"/>
    <mergeCell ref="A33:I33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7">
      <selection activeCell="A23" sqref="A23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  <col min="10" max="10" width="0" style="0" hidden="1" customWidth="1"/>
  </cols>
  <sheetData>
    <row r="1" spans="1:9" ht="14.25">
      <c r="A1" s="292" t="s">
        <v>9</v>
      </c>
      <c r="B1" s="288" t="s">
        <v>7</v>
      </c>
      <c r="C1" s="288" t="s">
        <v>8</v>
      </c>
      <c r="D1" s="294" t="s">
        <v>3</v>
      </c>
      <c r="E1" s="294"/>
      <c r="F1" s="294"/>
      <c r="G1" s="288" t="s">
        <v>4</v>
      </c>
      <c r="H1" s="288" t="s">
        <v>5</v>
      </c>
      <c r="I1" s="290" t="s">
        <v>6</v>
      </c>
    </row>
    <row r="2" spans="1:9" ht="15" thickBot="1">
      <c r="A2" s="293"/>
      <c r="B2" s="289"/>
      <c r="C2" s="289"/>
      <c r="D2" s="24" t="s">
        <v>0</v>
      </c>
      <c r="E2" s="24" t="s">
        <v>1</v>
      </c>
      <c r="F2" s="24" t="s">
        <v>2</v>
      </c>
      <c r="G2" s="289"/>
      <c r="H2" s="289"/>
      <c r="I2" s="291"/>
    </row>
    <row r="3" spans="1:9" ht="17.25" customHeight="1" thickBot="1">
      <c r="A3" s="147" t="s">
        <v>174</v>
      </c>
      <c r="B3" s="25"/>
      <c r="C3" s="25"/>
      <c r="D3" s="25"/>
      <c r="E3" s="25"/>
      <c r="F3" s="25"/>
      <c r="G3" s="25"/>
      <c r="H3" s="25"/>
      <c r="I3" s="26"/>
    </row>
    <row r="4" spans="1:10" ht="12.75" customHeight="1">
      <c r="A4" s="31" t="s">
        <v>11</v>
      </c>
      <c r="B4" s="32"/>
      <c r="C4" s="33">
        <f>C5+C6+C7</f>
        <v>418</v>
      </c>
      <c r="D4" s="34"/>
      <c r="E4" s="34"/>
      <c r="F4" s="34"/>
      <c r="G4" s="33">
        <f>G5+G6+G7</f>
        <v>445.47</v>
      </c>
      <c r="H4" s="34"/>
      <c r="I4" s="35"/>
      <c r="J4">
        <f>G4*100/G30</f>
        <v>23.004110551103032</v>
      </c>
    </row>
    <row r="5" spans="1:9" ht="30">
      <c r="A5" s="3" t="s">
        <v>188</v>
      </c>
      <c r="B5" s="182" t="s">
        <v>321</v>
      </c>
      <c r="C5" s="9">
        <v>200</v>
      </c>
      <c r="D5" s="9">
        <v>6.58</v>
      </c>
      <c r="E5" s="9">
        <v>7.96</v>
      </c>
      <c r="F5" s="9">
        <v>25.19</v>
      </c>
      <c r="G5" s="9">
        <v>200</v>
      </c>
      <c r="H5" s="13">
        <v>1.95</v>
      </c>
      <c r="I5" s="19">
        <v>100</v>
      </c>
    </row>
    <row r="6" spans="1:9" ht="15.75" customHeight="1">
      <c r="A6" s="3"/>
      <c r="B6" s="190" t="s">
        <v>117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193" t="s">
        <v>118</v>
      </c>
      <c r="C7" s="72">
        <v>180</v>
      </c>
      <c r="D7" s="72">
        <v>4.37</v>
      </c>
      <c r="E7" s="72">
        <v>4.43</v>
      </c>
      <c r="F7" s="72">
        <v>15.33</v>
      </c>
      <c r="G7" s="72">
        <v>119.68</v>
      </c>
      <c r="H7" s="72">
        <v>1.76</v>
      </c>
      <c r="I7" s="194">
        <v>395</v>
      </c>
    </row>
    <row r="8" spans="1:10" ht="15.75">
      <c r="A8" s="31" t="s">
        <v>101</v>
      </c>
      <c r="B8" s="82"/>
      <c r="C8" s="254">
        <v>100</v>
      </c>
      <c r="D8" s="78"/>
      <c r="E8" s="78"/>
      <c r="F8" s="78"/>
      <c r="G8" s="81">
        <f>G9</f>
        <v>46.95</v>
      </c>
      <c r="H8" s="79"/>
      <c r="I8" s="77"/>
      <c r="J8">
        <f>G8*100/G30</f>
        <v>2.4245021895397834</v>
      </c>
    </row>
    <row r="9" spans="1:9" ht="15">
      <c r="A9" s="73" t="s">
        <v>189</v>
      </c>
      <c r="B9" s="184" t="s">
        <v>291</v>
      </c>
      <c r="C9" s="12" t="s">
        <v>292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10" ht="15.75">
      <c r="A10" s="201" t="s">
        <v>12</v>
      </c>
      <c r="B10" s="43"/>
      <c r="C10" s="44">
        <f>C11+C12+C13+C14+C15+C16+2.7+C18</f>
        <v>697.7</v>
      </c>
      <c r="D10" s="32"/>
      <c r="E10" s="32"/>
      <c r="F10" s="32"/>
      <c r="G10" s="44">
        <f>G11+G12+G13+G14+G15+G16+G17+G18</f>
        <v>654.1400000000001</v>
      </c>
      <c r="H10" s="32"/>
      <c r="I10" s="45"/>
      <c r="J10">
        <f>G10*100/G30</f>
        <v>33.7798479715773</v>
      </c>
    </row>
    <row r="11" spans="1:9" ht="18" customHeight="1">
      <c r="A11" s="162" t="s">
        <v>190</v>
      </c>
      <c r="B11" s="189" t="s">
        <v>175</v>
      </c>
      <c r="C11" s="9">
        <v>60</v>
      </c>
      <c r="D11" s="9">
        <v>0.99</v>
      </c>
      <c r="E11" s="9">
        <v>3.1</v>
      </c>
      <c r="F11" s="9">
        <v>5.59</v>
      </c>
      <c r="G11" s="9">
        <v>54.66</v>
      </c>
      <c r="H11" s="18">
        <v>4.85</v>
      </c>
      <c r="I11" s="23">
        <v>46</v>
      </c>
    </row>
    <row r="12" spans="1:9" ht="27" customHeight="1">
      <c r="A12" s="6"/>
      <c r="B12" s="184" t="s">
        <v>141</v>
      </c>
      <c r="C12" s="12">
        <v>200</v>
      </c>
      <c r="D12" s="12">
        <v>9.55</v>
      </c>
      <c r="E12" s="12">
        <v>5.72</v>
      </c>
      <c r="F12" s="12">
        <v>19.27</v>
      </c>
      <c r="G12" s="12">
        <v>166.85</v>
      </c>
      <c r="H12" s="17">
        <v>7.61</v>
      </c>
      <c r="I12" s="19">
        <v>87</v>
      </c>
    </row>
    <row r="13" spans="1:9" ht="15.75">
      <c r="A13" s="7"/>
      <c r="B13" s="184" t="s">
        <v>142</v>
      </c>
      <c r="C13" s="12">
        <v>85</v>
      </c>
      <c r="D13" s="12">
        <v>12.22</v>
      </c>
      <c r="E13" s="12">
        <v>13.18</v>
      </c>
      <c r="F13" s="12">
        <v>5.97</v>
      </c>
      <c r="G13" s="12">
        <v>191.39</v>
      </c>
      <c r="H13" s="16">
        <v>0.22</v>
      </c>
      <c r="I13" s="19">
        <v>288</v>
      </c>
    </row>
    <row r="14" spans="1:9" ht="15.75">
      <c r="A14" s="7"/>
      <c r="B14" s="184" t="s">
        <v>300</v>
      </c>
      <c r="C14" s="12">
        <v>140</v>
      </c>
      <c r="D14" s="12">
        <v>2.74</v>
      </c>
      <c r="E14" s="12">
        <v>4.38</v>
      </c>
      <c r="F14" s="12">
        <v>15.41</v>
      </c>
      <c r="G14" s="12">
        <v>113.21</v>
      </c>
      <c r="H14" s="61">
        <v>16.7</v>
      </c>
      <c r="I14" s="19" t="s">
        <v>301</v>
      </c>
    </row>
    <row r="15" spans="1:9" ht="16.5" customHeight="1">
      <c r="A15" s="2"/>
      <c r="B15" s="184" t="s">
        <v>137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5.75">
      <c r="A16" s="8"/>
      <c r="B16" s="183" t="s">
        <v>271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289</v>
      </c>
    </row>
    <row r="17" spans="1:9" ht="15.75">
      <c r="A17" s="257"/>
      <c r="B17" s="209" t="s">
        <v>287</v>
      </c>
      <c r="C17" s="63" t="s">
        <v>288</v>
      </c>
      <c r="D17" s="63">
        <v>0.18</v>
      </c>
      <c r="E17" s="63">
        <v>0.01</v>
      </c>
      <c r="F17" s="63">
        <v>0.82</v>
      </c>
      <c r="G17" s="63">
        <v>4.07</v>
      </c>
      <c r="H17" s="64">
        <v>0.27</v>
      </c>
      <c r="I17" s="42" t="s">
        <v>289</v>
      </c>
    </row>
    <row r="18" spans="1:9" ht="16.5" thickBot="1">
      <c r="A18" s="30"/>
      <c r="B18" s="193" t="s">
        <v>152</v>
      </c>
      <c r="C18" s="72">
        <v>10</v>
      </c>
      <c r="D18" s="72">
        <v>0.76</v>
      </c>
      <c r="E18" s="72">
        <v>0.08</v>
      </c>
      <c r="F18" s="72">
        <v>4.9</v>
      </c>
      <c r="G18" s="72">
        <v>23.5</v>
      </c>
      <c r="H18" s="136">
        <v>0</v>
      </c>
      <c r="I18" s="42" t="s">
        <v>289</v>
      </c>
    </row>
    <row r="19" spans="1:10" ht="15.75" customHeight="1">
      <c r="A19" s="201" t="s">
        <v>13</v>
      </c>
      <c r="B19" s="43"/>
      <c r="C19" s="44">
        <f>C20+C21</f>
        <v>250</v>
      </c>
      <c r="D19" s="32"/>
      <c r="E19" s="32"/>
      <c r="F19" s="32"/>
      <c r="G19" s="44">
        <f>G20+G21</f>
        <v>349.86</v>
      </c>
      <c r="H19" s="32"/>
      <c r="I19" s="45"/>
      <c r="J19">
        <f>G19*100/G30</f>
        <v>18.0668016194332</v>
      </c>
    </row>
    <row r="20" spans="1:9" ht="15">
      <c r="A20" s="5" t="s">
        <v>191</v>
      </c>
      <c r="B20" s="187" t="s">
        <v>199</v>
      </c>
      <c r="C20" s="144">
        <v>190</v>
      </c>
      <c r="D20" s="144">
        <v>4.94</v>
      </c>
      <c r="E20" s="144">
        <v>4.75</v>
      </c>
      <c r="F20" s="144">
        <v>20.9</v>
      </c>
      <c r="G20" s="144">
        <v>145.3</v>
      </c>
      <c r="H20" s="145">
        <v>1.71</v>
      </c>
      <c r="I20" s="146">
        <v>420</v>
      </c>
    </row>
    <row r="21" spans="1:9" ht="16.5" thickBot="1">
      <c r="A21" s="8"/>
      <c r="B21" s="183" t="s">
        <v>122</v>
      </c>
      <c r="C21" s="12">
        <v>60</v>
      </c>
      <c r="D21" s="12">
        <v>5.13</v>
      </c>
      <c r="E21" s="12">
        <v>6.85</v>
      </c>
      <c r="F21" s="12">
        <v>30.14</v>
      </c>
      <c r="G21" s="12">
        <v>204.56</v>
      </c>
      <c r="H21" s="12">
        <v>0.26</v>
      </c>
      <c r="I21" s="19" t="s">
        <v>60</v>
      </c>
    </row>
    <row r="22" spans="1:10" ht="15.75">
      <c r="A22" s="36" t="s">
        <v>14</v>
      </c>
      <c r="B22" s="37"/>
      <c r="C22" s="71">
        <f>C23+C24+C25+C26+C27+C28+C29</f>
        <v>511.5</v>
      </c>
      <c r="D22" s="34"/>
      <c r="E22" s="34"/>
      <c r="F22" s="34"/>
      <c r="G22" s="33">
        <f>G23+G24+G25+G26+G27+G28+G29</f>
        <v>440.06</v>
      </c>
      <c r="H22" s="34"/>
      <c r="I22" s="35"/>
      <c r="J22">
        <f>G22*100/G30</f>
        <v>22.72473766834669</v>
      </c>
    </row>
    <row r="23" spans="1:9" ht="15">
      <c r="A23" s="4" t="s">
        <v>324</v>
      </c>
      <c r="B23" s="189" t="s">
        <v>177</v>
      </c>
      <c r="C23" s="9">
        <v>60</v>
      </c>
      <c r="D23" s="9">
        <v>0.98</v>
      </c>
      <c r="E23" s="9">
        <v>3.06</v>
      </c>
      <c r="F23" s="9">
        <v>3.81</v>
      </c>
      <c r="G23" s="9">
        <v>47.48</v>
      </c>
      <c r="H23" s="18">
        <v>9.67</v>
      </c>
      <c r="I23" s="23">
        <v>21</v>
      </c>
    </row>
    <row r="24" spans="1:9" ht="15.75" customHeight="1">
      <c r="A24" s="8"/>
      <c r="B24" s="184" t="s">
        <v>302</v>
      </c>
      <c r="C24" s="12">
        <v>80</v>
      </c>
      <c r="D24" s="12">
        <v>11.12</v>
      </c>
      <c r="E24" s="12">
        <v>6.14</v>
      </c>
      <c r="F24" s="12">
        <v>4.83</v>
      </c>
      <c r="G24" s="12">
        <v>119.93</v>
      </c>
      <c r="H24" s="16">
        <v>0.81</v>
      </c>
      <c r="I24" s="19">
        <v>267</v>
      </c>
    </row>
    <row r="25" spans="1:9" ht="12" customHeight="1">
      <c r="A25" s="7"/>
      <c r="B25" s="195" t="s">
        <v>193</v>
      </c>
      <c r="C25" s="12">
        <v>130</v>
      </c>
      <c r="D25" s="137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2" customHeight="1">
      <c r="A26" s="7"/>
      <c r="B26" s="183" t="s">
        <v>114</v>
      </c>
      <c r="C26" s="12">
        <v>180</v>
      </c>
      <c r="D26" s="12">
        <v>0.15</v>
      </c>
      <c r="E26" s="12">
        <v>0.03</v>
      </c>
      <c r="F26" s="12">
        <v>7.22</v>
      </c>
      <c r="G26" s="12">
        <v>30.92</v>
      </c>
      <c r="H26" s="16">
        <v>2.84</v>
      </c>
      <c r="I26" s="19" t="s">
        <v>57</v>
      </c>
    </row>
    <row r="27" spans="1:9" ht="12" customHeight="1">
      <c r="A27" s="8"/>
      <c r="B27" s="183" t="s">
        <v>272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289</v>
      </c>
    </row>
    <row r="28" spans="1:9" ht="12" customHeight="1">
      <c r="A28" s="8"/>
      <c r="B28" s="183" t="s">
        <v>273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289</v>
      </c>
    </row>
    <row r="29" spans="1:9" ht="12" customHeight="1" thickBot="1">
      <c r="A29" s="258"/>
      <c r="B29" s="203" t="s">
        <v>163</v>
      </c>
      <c r="C29" s="86">
        <v>1.5</v>
      </c>
      <c r="D29" s="86">
        <v>0.04</v>
      </c>
      <c r="E29" s="86">
        <v>0.01</v>
      </c>
      <c r="F29" s="86">
        <v>0.09</v>
      </c>
      <c r="G29" s="86">
        <v>0.59</v>
      </c>
      <c r="H29" s="86">
        <v>1.48</v>
      </c>
      <c r="I29" s="42" t="s">
        <v>289</v>
      </c>
    </row>
    <row r="30" spans="1:9" ht="30.75" customHeight="1" thickBot="1">
      <c r="A30" s="38" t="s">
        <v>24</v>
      </c>
      <c r="B30" s="39"/>
      <c r="C30" s="39"/>
      <c r="D30" s="60">
        <f>SUM(D5:D29)</f>
        <v>73.13000000000001</v>
      </c>
      <c r="E30" s="40">
        <f>SUM(E5:E29)</f>
        <v>70.07000000000001</v>
      </c>
      <c r="F30" s="40">
        <f>SUM(F5:F29)</f>
        <v>248.21</v>
      </c>
      <c r="G30" s="40">
        <f>G4+G8+G10+G19+G22</f>
        <v>1936.48</v>
      </c>
      <c r="H30" s="40">
        <f>SUM(H5:H29)</f>
        <v>136.60999999999999</v>
      </c>
      <c r="I30" s="41"/>
    </row>
    <row r="31" spans="1:9" ht="0.75" customHeight="1">
      <c r="A31" s="296"/>
      <c r="B31" s="296"/>
      <c r="C31" s="296"/>
      <c r="D31" s="296"/>
      <c r="E31" s="296"/>
      <c r="F31" s="296"/>
      <c r="G31" s="296"/>
      <c r="H31" s="296"/>
      <c r="I31" s="296"/>
    </row>
    <row r="32" spans="1:9" ht="15.75">
      <c r="A32" s="287" t="s">
        <v>59</v>
      </c>
      <c r="B32" s="287"/>
      <c r="C32" s="287"/>
      <c r="D32" s="287"/>
      <c r="E32" s="287"/>
      <c r="F32" s="287"/>
      <c r="G32" s="287"/>
      <c r="H32" s="287"/>
      <c r="I32" s="287"/>
    </row>
    <row r="33" ht="12.75">
      <c r="A33" t="s">
        <v>181</v>
      </c>
    </row>
    <row r="34" ht="12.75">
      <c r="A34" t="s">
        <v>180</v>
      </c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7">
      <selection activeCell="A23" sqref="A2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292" t="s">
        <v>9</v>
      </c>
      <c r="B1" s="288" t="s">
        <v>7</v>
      </c>
      <c r="C1" s="288" t="s">
        <v>8</v>
      </c>
      <c r="D1" s="294" t="s">
        <v>3</v>
      </c>
      <c r="E1" s="294"/>
      <c r="F1" s="294"/>
      <c r="G1" s="288" t="s">
        <v>4</v>
      </c>
      <c r="H1" s="288" t="s">
        <v>5</v>
      </c>
      <c r="I1" s="290" t="s">
        <v>6</v>
      </c>
    </row>
    <row r="2" spans="1:9" ht="15" thickBot="1">
      <c r="A2" s="293"/>
      <c r="B2" s="289"/>
      <c r="C2" s="289"/>
      <c r="D2" s="24" t="s">
        <v>0</v>
      </c>
      <c r="E2" s="24" t="s">
        <v>1</v>
      </c>
      <c r="F2" s="24" t="s">
        <v>2</v>
      </c>
      <c r="G2" s="289"/>
      <c r="H2" s="289"/>
      <c r="I2" s="291"/>
    </row>
    <row r="3" spans="1:9" ht="17.25" customHeight="1" thickBot="1">
      <c r="A3" s="301" t="s">
        <v>164</v>
      </c>
      <c r="B3" s="302"/>
      <c r="C3" s="148"/>
      <c r="D3" s="148"/>
      <c r="E3" s="148"/>
      <c r="F3" s="148"/>
      <c r="G3" s="148"/>
      <c r="H3" s="148"/>
      <c r="I3" s="149"/>
    </row>
    <row r="4" spans="1:10" ht="15">
      <c r="A4" s="150" t="s">
        <v>11</v>
      </c>
      <c r="B4" s="151"/>
      <c r="C4" s="152">
        <f>C5+C6+C7</f>
        <v>416</v>
      </c>
      <c r="D4" s="153"/>
      <c r="E4" s="153"/>
      <c r="F4" s="153"/>
      <c r="G4" s="169">
        <f>G5+G6+G7</f>
        <v>509.07</v>
      </c>
      <c r="H4" s="153"/>
      <c r="I4" s="155"/>
      <c r="J4">
        <f>G4*100/G30</f>
        <v>23.237141448629696</v>
      </c>
    </row>
    <row r="5" spans="1:9" ht="15">
      <c r="A5" s="3" t="s">
        <v>188</v>
      </c>
      <c r="B5" s="182" t="s">
        <v>145</v>
      </c>
      <c r="C5" s="9">
        <v>200</v>
      </c>
      <c r="D5" s="9">
        <v>8.31</v>
      </c>
      <c r="E5" s="9">
        <v>8.68</v>
      </c>
      <c r="F5" s="9">
        <v>38.82</v>
      </c>
      <c r="G5" s="9">
        <v>267.85</v>
      </c>
      <c r="H5" s="13">
        <v>1.95</v>
      </c>
      <c r="I5" s="19">
        <v>199</v>
      </c>
    </row>
    <row r="6" spans="1:9" ht="15">
      <c r="A6" s="4"/>
      <c r="B6" s="190" t="s">
        <v>305</v>
      </c>
      <c r="C6" s="12">
        <v>36</v>
      </c>
      <c r="D6" s="12">
        <v>3.42</v>
      </c>
      <c r="E6" s="12">
        <v>5.55</v>
      </c>
      <c r="F6" s="12">
        <v>12.9</v>
      </c>
      <c r="G6" s="12">
        <v>115.64</v>
      </c>
      <c r="H6" s="12">
        <v>0.05</v>
      </c>
      <c r="I6" s="19">
        <v>3</v>
      </c>
    </row>
    <row r="7" spans="1:9" ht="15">
      <c r="A7" s="4"/>
      <c r="B7" s="183" t="s">
        <v>200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</row>
    <row r="8" spans="1:10" ht="15">
      <c r="A8" s="150" t="s">
        <v>101</v>
      </c>
      <c r="B8" s="82"/>
      <c r="C8" s="78">
        <v>180</v>
      </c>
      <c r="D8" s="78"/>
      <c r="E8" s="78"/>
      <c r="F8" s="78"/>
      <c r="G8" s="170">
        <f>G9</f>
        <v>67.5</v>
      </c>
      <c r="H8" s="85"/>
      <c r="I8" s="77"/>
      <c r="J8">
        <f>G8*100/G30</f>
        <v>3.0811225328196605</v>
      </c>
    </row>
    <row r="9" spans="1:9" ht="15">
      <c r="A9" s="73" t="s">
        <v>189</v>
      </c>
      <c r="B9" s="189" t="s">
        <v>108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5">
      <c r="A10" s="171" t="s">
        <v>12</v>
      </c>
      <c r="B10" s="158"/>
      <c r="C10" s="159">
        <f>C11+C12+C13+2.7+C15+C16+C17</f>
        <v>692.7</v>
      </c>
      <c r="D10" s="151"/>
      <c r="E10" s="151"/>
      <c r="F10" s="151"/>
      <c r="G10" s="175">
        <f>G11+G12+G13+G14+G15+G16+G17</f>
        <v>781.0500000000001</v>
      </c>
      <c r="H10" s="177"/>
      <c r="I10" s="161"/>
      <c r="J10">
        <f>G10*100/G30</f>
        <v>35.65201117420438</v>
      </c>
    </row>
    <row r="11" spans="1:9" ht="16.5" customHeight="1">
      <c r="A11" s="162" t="s">
        <v>190</v>
      </c>
      <c r="B11" s="185" t="s">
        <v>109</v>
      </c>
      <c r="C11" s="12">
        <v>50</v>
      </c>
      <c r="D11" s="12">
        <v>0.67</v>
      </c>
      <c r="E11" s="12">
        <v>3.05</v>
      </c>
      <c r="F11" s="12">
        <v>3.53</v>
      </c>
      <c r="G11" s="12">
        <v>44.89</v>
      </c>
      <c r="H11" s="12">
        <v>2.56</v>
      </c>
      <c r="I11" s="19">
        <v>42</v>
      </c>
    </row>
    <row r="12" spans="1:9" ht="30">
      <c r="A12" s="163"/>
      <c r="B12" s="184" t="s">
        <v>143</v>
      </c>
      <c r="C12" s="12">
        <v>200</v>
      </c>
      <c r="D12" s="12">
        <v>5.81</v>
      </c>
      <c r="E12" s="12">
        <v>6.91</v>
      </c>
      <c r="F12" s="12">
        <v>8.86</v>
      </c>
      <c r="G12" s="12">
        <v>121.42</v>
      </c>
      <c r="H12" s="17">
        <v>8.46</v>
      </c>
      <c r="I12" s="21">
        <v>57</v>
      </c>
    </row>
    <row r="13" spans="1:9" ht="15">
      <c r="A13" s="164"/>
      <c r="B13" s="184" t="s">
        <v>303</v>
      </c>
      <c r="C13" s="12">
        <v>200</v>
      </c>
      <c r="D13" s="12">
        <v>21.77</v>
      </c>
      <c r="E13" s="12">
        <v>22.99</v>
      </c>
      <c r="F13" s="12">
        <v>39.23</v>
      </c>
      <c r="G13" s="12">
        <v>450.9</v>
      </c>
      <c r="H13" s="16">
        <v>3.39</v>
      </c>
      <c r="I13" s="21">
        <v>321</v>
      </c>
    </row>
    <row r="14" spans="1:9" ht="15">
      <c r="A14" s="164"/>
      <c r="B14" s="209" t="s">
        <v>287</v>
      </c>
      <c r="C14" s="63" t="s">
        <v>288</v>
      </c>
      <c r="D14" s="63">
        <v>0.18</v>
      </c>
      <c r="E14" s="63">
        <v>0.01</v>
      </c>
      <c r="F14" s="63">
        <v>0.82</v>
      </c>
      <c r="G14" s="63">
        <v>4.07</v>
      </c>
      <c r="H14" s="64">
        <v>0.27</v>
      </c>
      <c r="I14" s="42" t="s">
        <v>289</v>
      </c>
    </row>
    <row r="15" spans="1:9" ht="17.25" customHeight="1">
      <c r="A15" s="4"/>
      <c r="B15" s="195" t="s">
        <v>126</v>
      </c>
      <c r="C15" s="12">
        <v>200</v>
      </c>
      <c r="D15" s="137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</row>
    <row r="16" spans="1:9" ht="12.75" customHeight="1">
      <c r="A16" s="4"/>
      <c r="B16" s="183" t="s">
        <v>127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289</v>
      </c>
    </row>
    <row r="17" spans="1:10" ht="12.75" customHeight="1" thickBot="1">
      <c r="A17" s="27"/>
      <c r="B17" s="193" t="s">
        <v>152</v>
      </c>
      <c r="C17" s="72">
        <v>10</v>
      </c>
      <c r="D17" s="72">
        <v>0.76</v>
      </c>
      <c r="E17" s="72">
        <v>0.08</v>
      </c>
      <c r="F17" s="72">
        <v>4.9</v>
      </c>
      <c r="G17" s="72">
        <v>23.5</v>
      </c>
      <c r="H17" s="136">
        <v>0</v>
      </c>
      <c r="I17" s="42" t="s">
        <v>289</v>
      </c>
      <c r="J17" s="214"/>
    </row>
    <row r="18" spans="1:10" ht="15">
      <c r="A18" s="171" t="s">
        <v>13</v>
      </c>
      <c r="B18" s="158"/>
      <c r="C18" s="159">
        <f>C19+C21</f>
        <v>210</v>
      </c>
      <c r="D18" s="151"/>
      <c r="E18" s="151"/>
      <c r="F18" s="151"/>
      <c r="G18" s="175">
        <f>G19+G20+G21</f>
        <v>319.07000000000005</v>
      </c>
      <c r="H18" s="151"/>
      <c r="I18" s="161"/>
      <c r="J18">
        <f>G18*100/G30</f>
        <v>14.564352096989174</v>
      </c>
    </row>
    <row r="19" spans="1:9" ht="15">
      <c r="A19" s="5" t="s">
        <v>191</v>
      </c>
      <c r="B19" s="188" t="s">
        <v>169</v>
      </c>
      <c r="C19" s="11">
        <v>180</v>
      </c>
      <c r="D19" s="11">
        <v>5.9</v>
      </c>
      <c r="E19" s="11">
        <v>4.5</v>
      </c>
      <c r="F19" s="11">
        <v>20.34</v>
      </c>
      <c r="G19" s="143">
        <v>145.8</v>
      </c>
      <c r="H19" s="15">
        <v>1.08</v>
      </c>
      <c r="I19" s="22">
        <v>401</v>
      </c>
    </row>
    <row r="20" spans="1:9" ht="15">
      <c r="A20" s="222"/>
      <c r="B20" s="184" t="s">
        <v>297</v>
      </c>
      <c r="C20" s="12" t="s">
        <v>298</v>
      </c>
      <c r="D20" s="12">
        <v>0.81</v>
      </c>
      <c r="E20" s="12">
        <v>0.2</v>
      </c>
      <c r="F20" s="12">
        <v>7.55</v>
      </c>
      <c r="G20" s="61">
        <v>38.24</v>
      </c>
      <c r="H20" s="16">
        <v>38.24</v>
      </c>
      <c r="I20" s="19">
        <v>386</v>
      </c>
    </row>
    <row r="21" spans="1:9" ht="15.75" thickBot="1">
      <c r="A21" s="27"/>
      <c r="B21" s="193" t="s">
        <v>128</v>
      </c>
      <c r="C21" s="72">
        <v>30</v>
      </c>
      <c r="D21" s="72">
        <v>2.59</v>
      </c>
      <c r="E21" s="72">
        <v>4.75</v>
      </c>
      <c r="F21" s="72">
        <v>20.21</v>
      </c>
      <c r="G21" s="72">
        <v>135.03</v>
      </c>
      <c r="H21" s="136">
        <v>0.03</v>
      </c>
      <c r="I21" s="194">
        <v>491</v>
      </c>
    </row>
    <row r="22" spans="1:10" ht="15">
      <c r="A22" s="171" t="s">
        <v>14</v>
      </c>
      <c r="B22" s="158"/>
      <c r="C22" s="178">
        <f>C23+C24+C25+C26+C27+C28+C29</f>
        <v>487.3</v>
      </c>
      <c r="D22" s="151"/>
      <c r="E22" s="151"/>
      <c r="F22" s="151"/>
      <c r="G22" s="159">
        <f>G23+G24+G25+G26+G27+G28+G29</f>
        <v>514.07</v>
      </c>
      <c r="H22" s="151"/>
      <c r="I22" s="161"/>
      <c r="J22">
        <f>G22*100/G30</f>
        <v>23.465372747357083</v>
      </c>
    </row>
    <row r="23" spans="1:9" ht="22.5" customHeight="1">
      <c r="A23" s="4" t="s">
        <v>324</v>
      </c>
      <c r="B23" s="191" t="s">
        <v>283</v>
      </c>
      <c r="C23" s="9">
        <v>60</v>
      </c>
      <c r="D23" s="12">
        <v>1.05</v>
      </c>
      <c r="E23" s="12">
        <v>3.69</v>
      </c>
      <c r="F23" s="12">
        <v>10.58</v>
      </c>
      <c r="G23" s="12">
        <v>78.44</v>
      </c>
      <c r="H23" s="12">
        <v>0</v>
      </c>
      <c r="I23" s="19">
        <v>12</v>
      </c>
    </row>
    <row r="24" spans="1:9" ht="12.75" customHeight="1">
      <c r="A24" s="4"/>
      <c r="B24" s="184" t="s">
        <v>129</v>
      </c>
      <c r="C24" s="12">
        <v>150</v>
      </c>
      <c r="D24" s="12">
        <v>20</v>
      </c>
      <c r="E24" s="12">
        <v>9.53</v>
      </c>
      <c r="F24" s="12">
        <v>26.48</v>
      </c>
      <c r="G24" s="12">
        <v>272.79</v>
      </c>
      <c r="H24" s="16">
        <v>0.5</v>
      </c>
      <c r="I24" s="19" t="s">
        <v>65</v>
      </c>
    </row>
    <row r="25" spans="1:9" ht="12.75" customHeight="1">
      <c r="A25" s="164"/>
      <c r="B25" s="183" t="s">
        <v>144</v>
      </c>
      <c r="C25" s="12">
        <v>60</v>
      </c>
      <c r="D25" s="12">
        <v>0.31</v>
      </c>
      <c r="E25" s="12">
        <v>0.02</v>
      </c>
      <c r="F25" s="12">
        <v>11.05</v>
      </c>
      <c r="G25" s="12">
        <v>45.84</v>
      </c>
      <c r="H25" s="16">
        <v>0.24</v>
      </c>
      <c r="I25" s="19">
        <v>377</v>
      </c>
    </row>
    <row r="26" spans="1:9" ht="12.75" customHeight="1">
      <c r="A26" s="164"/>
      <c r="B26" s="184" t="s">
        <v>107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58</v>
      </c>
    </row>
    <row r="27" spans="1:9" ht="12.75" customHeight="1">
      <c r="A27" s="4"/>
      <c r="B27" s="183" t="s">
        <v>285</v>
      </c>
      <c r="C27" s="252">
        <v>35</v>
      </c>
      <c r="D27" s="252">
        <v>2.63</v>
      </c>
      <c r="E27" s="252">
        <v>1.02</v>
      </c>
      <c r="F27" s="252">
        <v>17.99</v>
      </c>
      <c r="G27" s="252">
        <v>91.7</v>
      </c>
      <c r="H27" s="252">
        <v>0</v>
      </c>
      <c r="I27" s="42" t="s">
        <v>289</v>
      </c>
    </row>
    <row r="28" spans="1:9" ht="12.75" customHeight="1">
      <c r="A28" s="5"/>
      <c r="B28" s="188" t="s">
        <v>155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42" t="s">
        <v>289</v>
      </c>
    </row>
    <row r="29" spans="1:9" ht="12.75" customHeight="1" thickBot="1">
      <c r="A29" s="27"/>
      <c r="B29" s="204" t="s">
        <v>163</v>
      </c>
      <c r="C29" s="28">
        <v>1.5</v>
      </c>
      <c r="D29" s="28">
        <v>0.04</v>
      </c>
      <c r="E29" s="28">
        <v>0.01</v>
      </c>
      <c r="F29" s="28">
        <v>0.09</v>
      </c>
      <c r="G29" s="28">
        <v>0.59</v>
      </c>
      <c r="H29" s="28">
        <v>1.48</v>
      </c>
      <c r="I29" s="42" t="s">
        <v>289</v>
      </c>
    </row>
    <row r="30" spans="1:9" ht="29.25" customHeight="1" thickBot="1">
      <c r="A30" s="166" t="s">
        <v>25</v>
      </c>
      <c r="B30" s="167"/>
      <c r="C30" s="167"/>
      <c r="D30" s="40">
        <f>SUM(D5:D29)</f>
        <v>81.19000000000001</v>
      </c>
      <c r="E30" s="40">
        <f>SUM(E5:E29)</f>
        <v>76.22</v>
      </c>
      <c r="F30" s="40">
        <f>SUM(F5:F29)</f>
        <v>292.49</v>
      </c>
      <c r="G30" s="60">
        <f>G4+G8+G10+G18+G22</f>
        <v>2190.76</v>
      </c>
      <c r="H30" s="40">
        <f>SUM(H5:H29)</f>
        <v>102.69</v>
      </c>
      <c r="I30" s="168"/>
    </row>
    <row r="31" spans="1:9" ht="12.75" hidden="1">
      <c r="A31" s="296"/>
      <c r="B31" s="296"/>
      <c r="C31" s="296"/>
      <c r="D31" s="296"/>
      <c r="E31" s="296"/>
      <c r="F31" s="296"/>
      <c r="G31" s="296"/>
      <c r="H31" s="296"/>
      <c r="I31" s="296"/>
    </row>
    <row r="32" spans="1:9" ht="15.75">
      <c r="A32" s="287" t="s">
        <v>59</v>
      </c>
      <c r="B32" s="287"/>
      <c r="C32" s="287"/>
      <c r="D32" s="287"/>
      <c r="E32" s="287"/>
      <c r="F32" s="287"/>
      <c r="G32" s="287"/>
      <c r="H32" s="287"/>
      <c r="I32" s="287"/>
    </row>
    <row r="33" spans="1:9" ht="30" customHeight="1">
      <c r="A33" s="285" t="s">
        <v>275</v>
      </c>
      <c r="B33" s="286"/>
      <c r="C33" s="286"/>
      <c r="D33" s="286"/>
      <c r="E33" s="286"/>
      <c r="F33" s="286"/>
      <c r="G33" s="286"/>
      <c r="H33" s="286"/>
      <c r="I33" s="286"/>
    </row>
  </sheetData>
  <sheetProtection/>
  <mergeCells count="11">
    <mergeCell ref="C1:C2"/>
    <mergeCell ref="D1:F1"/>
    <mergeCell ref="A3:B3"/>
    <mergeCell ref="A33:I33"/>
    <mergeCell ref="A31:I31"/>
    <mergeCell ref="A32:I32"/>
    <mergeCell ref="G1:G2"/>
    <mergeCell ref="H1:H2"/>
    <mergeCell ref="I1:I2"/>
    <mergeCell ref="A1:A2"/>
    <mergeCell ref="B1:B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2022-09-19T04:41:20Z</cp:lastPrinted>
  <dcterms:created xsi:type="dcterms:W3CDTF">1996-10-08T23:32:33Z</dcterms:created>
  <dcterms:modified xsi:type="dcterms:W3CDTF">2023-01-09T05:04:30Z</dcterms:modified>
  <cp:category/>
  <cp:version/>
  <cp:contentType/>
  <cp:contentStatus/>
</cp:coreProperties>
</file>