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2" activeTab="2"/>
  </bookViews>
  <sheets>
    <sheet name="Общая сделала" sheetId="1" r:id="rId1"/>
    <sheet name="СВОДНАЯ июль-август" sheetId="2" r:id="rId2"/>
    <sheet name="СВОДНАЯ сентябрь" sheetId="3" r:id="rId3"/>
    <sheet name="День 1 Пн" sheetId="4" r:id="rId4"/>
    <sheet name="День 2 Вт" sheetId="5" r:id="rId5"/>
    <sheet name="День 3 Ср" sheetId="6" r:id="rId6"/>
    <sheet name="День 4 Чт" sheetId="7" r:id="rId7"/>
    <sheet name="День 5 Пт" sheetId="8" r:id="rId8"/>
    <sheet name="День 6 Пн" sheetId="9" r:id="rId9"/>
    <sheet name="День 7 Вт" sheetId="10" r:id="rId10"/>
    <sheet name="День 8 Ср" sheetId="11" r:id="rId11"/>
    <sheet name="День 9 Чт" sheetId="12" r:id="rId12"/>
    <sheet name="День 10 Пт" sheetId="13" r:id="rId13"/>
    <sheet name="Общая за 10 дней " sheetId="14" r:id="rId14"/>
    <sheet name="Процент" sheetId="15" r:id="rId15"/>
  </sheets>
  <definedNames/>
  <calcPr fullCalcOnLoad="1"/>
</workbook>
</file>

<file path=xl/sharedStrings.xml><?xml version="1.0" encoding="utf-8"?>
<sst xmlns="http://schemas.openxmlformats.org/spreadsheetml/2006/main" count="931" uniqueCount="381">
  <si>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</si>
  <si>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</si>
  <si>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</si>
  <si>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</si>
  <si>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</si>
  <si>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</si>
  <si>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Наименование
 блюда</t>
  </si>
  <si>
    <t>Выход
блюда</t>
  </si>
  <si>
    <t>Прием пищи</t>
  </si>
  <si>
    <t>завтрак:</t>
  </si>
  <si>
    <t>обед:</t>
  </si>
  <si>
    <t>полдник:</t>
  </si>
  <si>
    <t>ужин:</t>
  </si>
  <si>
    <t>Итого за первый 
день:</t>
  </si>
  <si>
    <t>Итого за второй 
день:</t>
  </si>
  <si>
    <t>Итого за третий
день:</t>
  </si>
  <si>
    <t>Итого за четвертый
день: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</si>
  <si>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</si>
  <si>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</si>
  <si>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</si>
  <si>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</si>
  <si>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</si>
  <si>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</si>
  <si>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</si>
  <si>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</si>
  <si>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</si>
  <si>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</si>
  <si>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</si>
  <si>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</si>
  <si>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</si>
  <si>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</si>
  <si>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</si>
  <si>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</si>
  <si>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</si>
  <si>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</si>
  <si>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</si>
  <si>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</si>
  <si>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</si>
  <si>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</si>
  <si>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</si>
  <si>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</si>
  <si>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</si>
  <si>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</si>
  <si>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</si>
  <si>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</si>
  <si>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</si>
  <si>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</si>
  <si>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</si>
  <si>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</si>
  <si>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</si>
  <si>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</si>
  <si>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</si>
  <si>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</si>
  <si>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</si>
  <si>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</si>
  <si>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</si>
  <si>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</si>
  <si>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</si>
  <si>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</si>
  <si>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</si>
  <si>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</si>
  <si>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Хлеб ржаной (10.3)</t>
  </si>
  <si>
    <t>Хлеб пшеничный (10.4)</t>
  </si>
  <si>
    <t>Для приготовления блюд используется йодированная соль</t>
  </si>
  <si>
    <t>Плюшка сдобная (10.12/1)</t>
  </si>
  <si>
    <t>Кефир</t>
  </si>
  <si>
    <t>Компот из изюма (6.5)</t>
  </si>
  <si>
    <t>Борщ с капустой и картофелем на курином бульоне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</si>
  <si>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</si>
  <si>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</si>
  <si>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</si>
  <si>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</si>
  <si>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</si>
  <si>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</si>
  <si>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</si>
  <si>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</si>
  <si>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</si>
  <si>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</si>
  <si>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</si>
  <si>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</si>
  <si>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</si>
  <si>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</si>
  <si>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</si>
  <si>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</si>
  <si>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</si>
  <si>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</si>
  <si>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</si>
  <si>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</si>
  <si>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</si>
  <si>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</si>
  <si>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</si>
  <si>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</si>
  <si>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</si>
  <si>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</si>
  <si>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</si>
  <si>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</si>
  <si>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</si>
  <si>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</si>
  <si>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</si>
  <si>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</si>
  <si>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</si>
  <si>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</si>
  <si>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</si>
  <si>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</si>
  <si>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</si>
  <si>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</si>
  <si>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</si>
  <si>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</si>
  <si>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</si>
  <si>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</si>
  <si>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</si>
  <si>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</si>
  <si>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</si>
  <si>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</si>
  <si>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</si>
  <si>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</si>
  <si>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</si>
  <si>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</si>
  <si>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</si>
  <si>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</si>
  <si>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</si>
  <si>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</si>
  <si>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</si>
  <si>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</si>
  <si>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</si>
  <si>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</si>
  <si>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</si>
  <si>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</si>
  <si>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</si>
  <si>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</si>
  <si>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</si>
  <si>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</si>
  <si>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</si>
  <si>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</si>
  <si>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</si>
  <si>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</si>
  <si>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</si>
  <si>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</si>
  <si>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</si>
  <si>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</si>
  <si>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</si>
  <si>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</si>
  <si>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</si>
  <si>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</si>
  <si>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</si>
  <si>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</si>
  <si>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</si>
  <si>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</si>
  <si>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</si>
  <si>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</si>
  <si>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</si>
  <si>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</si>
  <si>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</si>
  <si>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</si>
  <si>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</si>
  <si>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</si>
  <si>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</si>
  <si>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</si>
  <si>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</si>
  <si>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</si>
  <si>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</si>
  <si>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</si>
  <si>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капуста белокоч.</t>
  </si>
  <si>
    <t xml:space="preserve"> - свекла с 1сентября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</si>
  <si>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</si>
  <si>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</si>
  <si>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</si>
  <si>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</si>
  <si>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</si>
  <si>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</si>
  <si>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</si>
  <si>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</si>
  <si>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</si>
  <si>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</si>
  <si>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</si>
  <si>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</si>
  <si>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</si>
  <si>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</si>
  <si>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</si>
  <si>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</si>
  <si>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</si>
  <si>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</si>
  <si>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</si>
  <si>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</si>
  <si>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</si>
  <si>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</si>
  <si>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</si>
  <si>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</si>
  <si>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</si>
  <si>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</si>
  <si>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</si>
  <si>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</si>
  <si>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</si>
  <si>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</si>
  <si>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</si>
  <si>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Компот из сушёных фруктов (6.4)</t>
  </si>
  <si>
    <t>Кефир (6.10)</t>
  </si>
  <si>
    <t>Лук зелёный (16.4/2)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</si>
  <si>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</si>
  <si>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</si>
  <si>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</si>
  <si>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</si>
  <si>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</si>
  <si>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</si>
  <si>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</si>
  <si>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</si>
  <si>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</si>
  <si>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</si>
  <si>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</si>
  <si>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</si>
  <si>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</si>
  <si>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</si>
  <si>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</si>
  <si>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</si>
  <si>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</si>
  <si>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</si>
  <si>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</si>
  <si>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</si>
  <si>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</si>
  <si>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</si>
  <si>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</si>
  <si>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</si>
  <si>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</si>
  <si>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</si>
  <si>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</si>
  <si>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</si>
  <si>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</si>
  <si>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</si>
  <si>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</si>
  <si>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</si>
  <si>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</si>
  <si>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</si>
  <si>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</si>
  <si>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</si>
  <si>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</si>
  <si>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Кондитерские из-я:</t>
  </si>
  <si>
    <t xml:space="preserve"> - укроп</t>
  </si>
  <si>
    <t>Укроп (16.3/3)</t>
  </si>
  <si>
    <r>
      <t xml:space="preserve"> - молоко </t>
    </r>
    <r>
      <rPr>
        <sz val="9"/>
        <rFont val="Times New Roman"/>
        <family val="1"/>
      </rPr>
      <t>долг.хранения</t>
    </r>
  </si>
  <si>
    <t>День 9</t>
  </si>
  <si>
    <t>Суп картофельный с мясными фрикадельками (5.24/2)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</si>
  <si>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</si>
  <si>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</si>
  <si>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</si>
  <si>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</si>
  <si>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</si>
  <si>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</si>
  <si>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</si>
  <si>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</si>
  <si>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</si>
  <si>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</si>
  <si>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</si>
  <si>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</si>
  <si>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</si>
  <si>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</si>
  <si>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</si>
  <si>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>Винегрет овощной (12.37)</t>
  </si>
  <si>
    <t>Сырники из творога (11.10)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</si>
  <si>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</si>
  <si>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</si>
  <si>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</si>
  <si>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</si>
  <si>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</si>
  <si>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</si>
  <si>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</si>
  <si>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</si>
  <si>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</si>
  <si>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</si>
  <si>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</si>
  <si>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</si>
  <si>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</si>
  <si>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</si>
  <si>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</si>
  <si>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</si>
  <si>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</si>
  <si>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</si>
  <si>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</si>
  <si>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</si>
  <si>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</si>
  <si>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</si>
  <si>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</si>
  <si>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</si>
  <si>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</si>
  <si>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</si>
  <si>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</si>
  <si>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</si>
  <si>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</si>
  <si>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</si>
  <si>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</si>
  <si>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</si>
  <si>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</si>
  <si>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</si>
  <si>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</si>
  <si>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</si>
  <si>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</si>
  <si>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</si>
  <si>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</si>
  <si>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</si>
  <si>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</si>
  <si>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</si>
  <si>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</si>
  <si>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</si>
  <si>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</si>
  <si>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Лапшевник  с творогом (11.15)</t>
  </si>
  <si>
    <t>Жаркое по - домашнему (1.3/3)</t>
  </si>
  <si>
    <t xml:space="preserve"> - перец</t>
  </si>
  <si>
    <t>кабачки</t>
  </si>
  <si>
    <t>Гренки из пшеничного хлеба (10.8/4) к супу</t>
  </si>
  <si>
    <t>Омлет натуральный (9.1/3)</t>
  </si>
  <si>
    <t>Суп-пюре из картофеля на курином бульоне (5.35)</t>
  </si>
  <si>
    <t>Рыба, запеченная с морковью (2.18)</t>
  </si>
  <si>
    <t>Плов из птицы (3.1/1)</t>
  </si>
  <si>
    <t>Оладьи из печени (1.20)</t>
  </si>
  <si>
    <t>Суп-пюре из картофеля на курином бульоне</t>
  </si>
  <si>
    <t>Фрукты (груша)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</si>
  <si>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</si>
  <si>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</si>
  <si>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</si>
  <si>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</si>
  <si>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</si>
  <si>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</si>
  <si>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</si>
  <si>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</si>
  <si>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</si>
  <si>
    <t xml:space="preserve"> - Морковь с 1января</t>
  </si>
  <si>
    <t xml:space="preserve"> - свекла с 1января</t>
  </si>
  <si>
    <t>Картофель с 01.03-31.08</t>
  </si>
  <si>
    <t>Чай с сахаром (6.1/3)</t>
  </si>
  <si>
    <t>Суп картофельный с бобовыми на мясном бульоне (5.19/1)</t>
  </si>
  <si>
    <t>Каша рассыпчатая гречневая (8.10/4)</t>
  </si>
  <si>
    <t>Икра овощная</t>
  </si>
  <si>
    <t>Салат из капусты (12.6/1)</t>
  </si>
  <si>
    <t>Икра овощная (8.12.)</t>
  </si>
  <si>
    <t>Суп картофельный с клецками на мясном бульоне (5.16/1)</t>
  </si>
  <si>
    <t>Салат из свежих огурцов</t>
  </si>
  <si>
    <t>Икра кабачковая</t>
  </si>
  <si>
    <t>Салат из свежих помидор с луком</t>
  </si>
  <si>
    <t>Капуста цветная запеченная в соусе</t>
  </si>
  <si>
    <t>Салат Летний</t>
  </si>
  <si>
    <t>Салат из белокочанной капусты, огурцов и перца</t>
  </si>
  <si>
    <t>Салат из свежих помидор и лука</t>
  </si>
  <si>
    <t>капуста цветная</t>
  </si>
  <si>
    <t>Щи из свежей капусты с картофелем на мясном бульоне (5.5/1)</t>
  </si>
  <si>
    <t>Фрукты (груша 15.2)</t>
  </si>
  <si>
    <t>106/95</t>
  </si>
  <si>
    <t>Салат из свежих огурцов (12.22)</t>
  </si>
  <si>
    <t>Капуста цветная запеченная в соусе (8.27)</t>
  </si>
  <si>
    <t>Икра кабачковая (8.26)</t>
  </si>
  <si>
    <t>Рагу из овощей (8.15/5)</t>
  </si>
  <si>
    <t>Салат Летний (12.28)</t>
  </si>
  <si>
    <t>Салат из белокочанной капусты с огурцами и перцом (12.59)</t>
  </si>
  <si>
    <t>Мясо тушеное с овощами в соусе (1.10/4)</t>
  </si>
  <si>
    <t>Каша жидкая пшенно-рисовая (7.16/2)</t>
  </si>
  <si>
    <t>Капуста цветная отварная с маслом</t>
  </si>
  <si>
    <t>Капуста цветная отварная с маслом (8.25/2)</t>
  </si>
  <si>
    <t>Бутерброд с маслом и сыром (10.2/3)</t>
  </si>
  <si>
    <t>Салат из свежих помидор и лука (12.23)</t>
  </si>
  <si>
    <t>ЯСЛИ (2023г (сентябрь)</t>
  </si>
  <si>
    <t>Картофель с 01.09-31.10</t>
  </si>
  <si>
    <t>Фрукты (дыня)</t>
  </si>
  <si>
    <t>Фрукты (виноград)</t>
  </si>
  <si>
    <t>Дыня</t>
  </si>
  <si>
    <t>Фрукты (дыня 15.12)</t>
  </si>
  <si>
    <t>149/95</t>
  </si>
  <si>
    <t>Фрукты (виноград 15.6)</t>
  </si>
  <si>
    <t>99/95</t>
  </si>
  <si>
    <t>Виноград</t>
  </si>
  <si>
    <t>Итого за десять дней (июль-сентябрь)</t>
  </si>
  <si>
    <r>
      <t>Итого за десять дней (июль-сентябрь</t>
    </r>
    <r>
      <rPr>
        <b/>
        <i/>
        <sz val="12"/>
        <rFont val="Arial"/>
        <family val="2"/>
      </rPr>
      <t>)</t>
    </r>
  </si>
  <si>
    <t>ЯСЛИ (2023г (июль-август)</t>
  </si>
  <si>
    <t xml:space="preserve"> 2023г. (июль-сентябрь)</t>
  </si>
  <si>
    <t>ПЯТНИЦА 2-4 неделя</t>
  </si>
  <si>
    <t>ЧЕВТЕРГ 2-4 неделя</t>
  </si>
  <si>
    <t>СРЕДА  2-4 неделя</t>
  </si>
  <si>
    <t>ВТОРНИК 2-4 неделя</t>
  </si>
  <si>
    <t>ПОНЕДЕЛЬНИК 2-4 неделя</t>
  </si>
  <si>
    <t>ПЯТНИЦА 1-3 неделя</t>
  </si>
  <si>
    <t>ЧЕТВЕРГ 1-3 неделя</t>
  </si>
  <si>
    <t xml:space="preserve"> СРЕДА 1-3 неделя</t>
  </si>
  <si>
    <t>ВТОРНИК 1-3 неделя</t>
  </si>
  <si>
    <t>ВТОРНИК  1-3 неделя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</si>
</sst>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22" borderId="17" xfId="0" applyFill="1" applyBorder="1" applyAlignment="1">
      <alignment vertical="center"/>
    </xf>
    <xf numFmtId="0" fontId="0" fillId="22" borderId="18" xfId="0" applyFill="1" applyBorder="1" applyAlignment="1">
      <alignment vertical="center"/>
    </xf>
    <xf numFmtId="0" fontId="2" fillId="22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23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wrapText="1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0" fontId="2" fillId="0" borderId="25" xfId="0" applyNumberFormat="1" applyFont="1" applyBorder="1" applyAlignment="1">
      <alignment horizontal="center" vertical="center"/>
    </xf>
    <xf numFmtId="0" fontId="3" fillId="24" borderId="20" xfId="0" applyFont="1" applyFill="1" applyBorder="1" applyAlignment="1">
      <alignment vertical="center" wrapText="1"/>
    </xf>
    <xf numFmtId="9" fontId="2" fillId="0" borderId="24" xfId="0" applyNumberFormat="1" applyFont="1" applyBorder="1" applyAlignment="1">
      <alignment horizontal="center" vertical="center"/>
    </xf>
    <xf numFmtId="2" fontId="2" fillId="22" borderId="19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29" xfId="0" applyFont="1" applyFill="1" applyBorder="1" applyAlignment="1">
      <alignment vertical="center"/>
    </xf>
    <xf numFmtId="0" fontId="33" fillId="24" borderId="30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vertical="center"/>
    </xf>
    <xf numFmtId="0" fontId="35" fillId="24" borderId="30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1" xfId="0" applyFill="1" applyBorder="1" applyAlignment="1">
      <alignment vertical="center"/>
    </xf>
    <xf numFmtId="0" fontId="31" fillId="24" borderId="32" xfId="0" applyFont="1" applyFill="1" applyBorder="1" applyAlignment="1">
      <alignment horizontal="center" vertical="center"/>
    </xf>
    <xf numFmtId="0" fontId="31" fillId="24" borderId="33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28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30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29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30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6" xfId="0" applyFont="1" applyFill="1" applyBorder="1" applyAlignment="1">
      <alignment horizontal="center" vertical="center"/>
    </xf>
    <xf numFmtId="2" fontId="39" fillId="24" borderId="29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29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30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30" xfId="0" applyNumberFormat="1" applyFont="1" applyFill="1" applyBorder="1" applyAlignment="1">
      <alignment vertical="center"/>
    </xf>
    <xf numFmtId="189" fontId="39" fillId="24" borderId="29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6" fillId="24" borderId="15" xfId="0" applyFont="1" applyFill="1" applyBorder="1" applyAlignment="1">
      <alignment vertical="center"/>
    </xf>
    <xf numFmtId="0" fontId="39" fillId="24" borderId="38" xfId="0" applyFont="1" applyFill="1" applyBorder="1" applyAlignment="1">
      <alignment vertical="center"/>
    </xf>
    <xf numFmtId="0" fontId="6" fillId="24" borderId="39" xfId="0" applyFont="1" applyFill="1" applyBorder="1" applyAlignment="1">
      <alignment vertical="center"/>
    </xf>
    <xf numFmtId="0" fontId="39" fillId="24" borderId="37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6" fillId="24" borderId="15" xfId="0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center" vertical="center"/>
    </xf>
    <xf numFmtId="0" fontId="40" fillId="25" borderId="29" xfId="0" applyFont="1" applyFill="1" applyBorder="1" applyAlignment="1">
      <alignment horizontal="center" vertical="center"/>
    </xf>
    <xf numFmtId="2" fontId="40" fillId="24" borderId="29" xfId="0" applyNumberFormat="1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2" fillId="22" borderId="27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5" fillId="22" borderId="36" xfId="0" applyFont="1" applyFill="1" applyBorder="1" applyAlignment="1">
      <alignment/>
    </xf>
    <xf numFmtId="0" fontId="35" fillId="0" borderId="23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wrapText="1"/>
    </xf>
    <xf numFmtId="0" fontId="35" fillId="0" borderId="43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0" xfId="0" applyFont="1" applyBorder="1" applyAlignment="1">
      <alignment horizontal="center" vertical="center" wrapText="1"/>
    </xf>
    <xf numFmtId="2" fontId="40" fillId="24" borderId="29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30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30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29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27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22" borderId="51" xfId="0" applyFont="1" applyFill="1" applyBorder="1" applyAlignment="1">
      <alignment vertical="center"/>
    </xf>
    <xf numFmtId="0" fontId="4" fillId="22" borderId="52" xfId="0" applyFont="1" applyFill="1" applyBorder="1" applyAlignment="1">
      <alignment vertical="center"/>
    </xf>
    <xf numFmtId="0" fontId="2" fillId="22" borderId="17" xfId="0" applyFont="1" applyFill="1" applyBorder="1" applyAlignment="1">
      <alignment horizontal="center" vertical="center"/>
    </xf>
    <xf numFmtId="0" fontId="3" fillId="22" borderId="31" xfId="0" applyFont="1" applyFill="1" applyBorder="1" applyAlignment="1">
      <alignment vertical="center"/>
    </xf>
    <xf numFmtId="0" fontId="4" fillId="22" borderId="33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3" xfId="0" applyFont="1" applyFill="1" applyBorder="1" applyAlignment="1">
      <alignment vertical="center" wrapText="1"/>
    </xf>
    <xf numFmtId="0" fontId="4" fillId="22" borderId="19" xfId="0" applyFont="1" applyFill="1" applyBorder="1" applyAlignment="1">
      <alignment vertical="center"/>
    </xf>
    <xf numFmtId="2" fontId="2" fillId="22" borderId="17" xfId="0" applyNumberFormat="1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36" xfId="0" applyFont="1" applyFill="1" applyBorder="1" applyAlignment="1">
      <alignment vertical="center"/>
    </xf>
    <xf numFmtId="0" fontId="2" fillId="22" borderId="52" xfId="0" applyFont="1" applyFill="1" applyBorder="1" applyAlignment="1">
      <alignment horizontal="center" vertical="center"/>
    </xf>
    <xf numFmtId="189" fontId="2" fillId="22" borderId="17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27" xfId="0" applyNumberFormat="1" applyFont="1" applyFill="1" applyBorder="1" applyAlignment="1">
      <alignment horizontal="center"/>
    </xf>
    <xf numFmtId="0" fontId="5" fillId="0" borderId="39" xfId="0" applyFont="1" applyBorder="1" applyAlignment="1">
      <alignment vertical="center" wrapText="1"/>
    </xf>
    <xf numFmtId="2" fontId="2" fillId="22" borderId="52" xfId="0" applyNumberFormat="1" applyFont="1" applyFill="1" applyBorder="1" applyAlignment="1">
      <alignment horizontal="center" vertical="center"/>
    </xf>
    <xf numFmtId="189" fontId="2" fillId="22" borderId="5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3" fillId="0" borderId="31" xfId="0" applyFont="1" applyBorder="1" applyAlignment="1">
      <alignment/>
    </xf>
    <xf numFmtId="0" fontId="35" fillId="0" borderId="31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30" xfId="0" applyNumberFormat="1" applyFont="1" applyFill="1" applyBorder="1" applyAlignment="1">
      <alignment vertical="center"/>
    </xf>
    <xf numFmtId="189" fontId="40" fillId="24" borderId="29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29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29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3" fillId="24" borderId="29" xfId="0" applyNumberFormat="1" applyFont="1" applyFill="1" applyBorder="1" applyAlignment="1">
      <alignment vertical="center"/>
    </xf>
    <xf numFmtId="2" fontId="43" fillId="24" borderId="30" xfId="0" applyNumberFormat="1" applyFont="1" applyFill="1" applyBorder="1" applyAlignment="1">
      <alignment vertical="center"/>
    </xf>
    <xf numFmtId="1" fontId="2" fillId="0" borderId="24" xfId="0" applyNumberFormat="1" applyFont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38" fillId="24" borderId="5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5" fillId="24" borderId="14" xfId="0" applyNumberFormat="1" applyFont="1" applyFill="1" applyBorder="1" applyAlignment="1">
      <alignment vertical="center"/>
    </xf>
    <xf numFmtId="0" fontId="35" fillId="0" borderId="55" xfId="0" applyFont="1" applyBorder="1" applyAlignment="1">
      <alignment horizontal="center" vertical="center" wrapText="1"/>
    </xf>
    <xf numFmtId="0" fontId="48" fillId="0" borderId="56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Alignment="1">
      <alignment/>
    </xf>
    <xf numFmtId="0" fontId="35" fillId="0" borderId="3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1" fontId="40" fillId="24" borderId="2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" fontId="2" fillId="22" borderId="17" xfId="0" applyNumberFormat="1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1" fontId="2" fillId="22" borderId="2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2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57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27" xfId="0" applyNumberFormat="1" applyFont="1" applyFill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5" fillId="0" borderId="5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wrapText="1"/>
    </xf>
    <xf numFmtId="0" fontId="39" fillId="24" borderId="11" xfId="0" applyFont="1" applyFill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/>
    </xf>
    <xf numFmtId="0" fontId="42" fillId="0" borderId="65" xfId="0" applyFont="1" applyBorder="1" applyAlignment="1">
      <alignment horizontal="center"/>
    </xf>
    <xf numFmtId="0" fontId="6" fillId="24" borderId="34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8" fillId="24" borderId="54" xfId="0" applyFont="1" applyFill="1" applyBorder="1" applyAlignment="1">
      <alignment horizontal="center" vertical="center"/>
    </xf>
    <xf numFmtId="0" fontId="38" fillId="24" borderId="36" xfId="0" applyFont="1" applyFill="1" applyBorder="1" applyAlignment="1">
      <alignment horizontal="center" vertical="center"/>
    </xf>
    <xf numFmtId="0" fontId="38" fillId="24" borderId="60" xfId="0" applyFont="1" applyFill="1" applyBorder="1" applyAlignment="1">
      <alignment horizontal="center" vertical="center"/>
    </xf>
    <xf numFmtId="0" fontId="38" fillId="24" borderId="59" xfId="0" applyFont="1" applyFill="1" applyBorder="1" applyAlignment="1">
      <alignment horizontal="center" vertical="center"/>
    </xf>
    <xf numFmtId="0" fontId="38" fillId="24" borderId="57" xfId="0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27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5" xfId="0" applyNumberFormat="1" applyFont="1" applyFill="1" applyBorder="1" applyAlignment="1">
      <alignment horizontal="center" vertical="center"/>
    </xf>
    <xf numFmtId="3" fontId="38" fillId="24" borderId="54" xfId="0" applyNumberFormat="1" applyFont="1" applyFill="1" applyBorder="1" applyAlignment="1">
      <alignment horizontal="center" vertical="center"/>
    </xf>
    <xf numFmtId="3" fontId="38" fillId="24" borderId="36" xfId="0" applyNumberFormat="1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43" xfId="0" applyFont="1" applyFill="1" applyBorder="1" applyAlignment="1">
      <alignment horizontal="center" vertical="center"/>
    </xf>
    <xf numFmtId="0" fontId="3" fillId="26" borderId="3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left" vertical="center"/>
    </xf>
    <xf numFmtId="0" fontId="3" fillId="24" borderId="55" xfId="0" applyFont="1" applyFill="1" applyBorder="1" applyAlignment="1">
      <alignment horizontal="left" vertical="center"/>
    </xf>
    <xf numFmtId="0" fontId="3" fillId="24" borderId="66" xfId="0" applyFont="1" applyFill="1" applyBorder="1" applyAlignment="1">
      <alignment horizontal="left" vertical="center"/>
    </xf>
    <xf numFmtId="0" fontId="30" fillId="0" borderId="58" xfId="0" applyFont="1" applyBorder="1" applyAlignment="1">
      <alignment horizontal="center" vertical="center"/>
    </xf>
    <xf numFmtId="0" fontId="3" fillId="26" borderId="61" xfId="0" applyFont="1" applyFill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0" fontId="3" fillId="27" borderId="43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zoomScalePageLayoutView="0" workbookViewId="0" topLeftCell="A13">
      <selection activeCell="D1" sqref="D1:E1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08"/>
      <c r="B1" s="109"/>
      <c r="C1" s="110" t="s">
        <v>28</v>
      </c>
      <c r="D1" s="281" t="s">
        <v>370</v>
      </c>
      <c r="E1" s="282"/>
    </row>
    <row r="2" spans="1:5" ht="0.75" customHeight="1" thickBot="1">
      <c r="A2" s="111"/>
      <c r="B2" s="112"/>
      <c r="C2" s="112"/>
      <c r="D2" s="112"/>
      <c r="E2" s="113"/>
    </row>
    <row r="3" spans="1:5" ht="12.75">
      <c r="A3" s="114" t="s">
        <v>29</v>
      </c>
      <c r="B3" s="115" t="s">
        <v>30</v>
      </c>
      <c r="C3" s="115" t="s">
        <v>31</v>
      </c>
      <c r="D3" s="115" t="s">
        <v>32</v>
      </c>
      <c r="E3" s="116" t="s">
        <v>33</v>
      </c>
    </row>
    <row r="4" spans="1:5" ht="13.5" thickBot="1">
      <c r="A4" s="117" t="s">
        <v>34</v>
      </c>
      <c r="B4" s="118" t="s">
        <v>34</v>
      </c>
      <c r="C4" s="118" t="s">
        <v>34</v>
      </c>
      <c r="D4" s="118" t="s">
        <v>34</v>
      </c>
      <c r="E4" s="119" t="s">
        <v>34</v>
      </c>
    </row>
    <row r="5" spans="1:5" ht="13.5" thickBot="1">
      <c r="A5" s="275" t="s">
        <v>35</v>
      </c>
      <c r="B5" s="276"/>
      <c r="C5" s="276"/>
      <c r="D5" s="276"/>
      <c r="E5" s="277"/>
    </row>
    <row r="6" spans="1:5" ht="29.25" customHeight="1">
      <c r="A6" s="122" t="s">
        <v>244</v>
      </c>
      <c r="B6" s="121" t="s">
        <v>243</v>
      </c>
      <c r="C6" s="121" t="s">
        <v>124</v>
      </c>
      <c r="D6" s="122" t="s">
        <v>244</v>
      </c>
      <c r="E6" s="123" t="s">
        <v>70</v>
      </c>
    </row>
    <row r="7" spans="1:5" ht="14.25" customHeight="1">
      <c r="A7" s="124" t="s">
        <v>40</v>
      </c>
      <c r="B7" s="125" t="s">
        <v>56</v>
      </c>
      <c r="C7" s="125" t="s">
        <v>56</v>
      </c>
      <c r="D7" s="125" t="s">
        <v>56</v>
      </c>
      <c r="E7" s="126" t="s">
        <v>40</v>
      </c>
    </row>
    <row r="8" spans="1:5" ht="14.25" customHeight="1" thickBot="1">
      <c r="A8" s="127" t="s">
        <v>41</v>
      </c>
      <c r="B8" s="125" t="s">
        <v>102</v>
      </c>
      <c r="C8" s="128" t="s">
        <v>105</v>
      </c>
      <c r="D8" s="129" t="s">
        <v>79</v>
      </c>
      <c r="E8" s="126" t="s">
        <v>102</v>
      </c>
    </row>
    <row r="9" spans="1:5" ht="15.75" customHeight="1">
      <c r="A9" s="278" t="s">
        <v>224</v>
      </c>
      <c r="B9" s="279"/>
      <c r="C9" s="279"/>
      <c r="D9" s="279"/>
      <c r="E9" s="280"/>
    </row>
    <row r="10" spans="1:5" ht="12.75">
      <c r="A10" s="124" t="s">
        <v>42</v>
      </c>
      <c r="B10" s="125" t="s">
        <v>314</v>
      </c>
      <c r="C10" s="125" t="s">
        <v>42</v>
      </c>
      <c r="D10" s="125" t="s">
        <v>314</v>
      </c>
      <c r="E10" s="126" t="s">
        <v>42</v>
      </c>
    </row>
    <row r="11" spans="1:5" ht="13.5" thickBot="1">
      <c r="A11" s="117" t="s">
        <v>101</v>
      </c>
      <c r="B11" s="118"/>
      <c r="C11" s="118"/>
      <c r="D11" s="118"/>
      <c r="E11" s="119" t="s">
        <v>101</v>
      </c>
    </row>
    <row r="12" spans="1:5" ht="13.5" thickBot="1">
      <c r="A12" s="275" t="s">
        <v>36</v>
      </c>
      <c r="B12" s="276"/>
      <c r="C12" s="276"/>
      <c r="D12" s="276"/>
      <c r="E12" s="277"/>
    </row>
    <row r="13" spans="1:5" ht="30" customHeight="1">
      <c r="A13" s="120" t="s">
        <v>225</v>
      </c>
      <c r="B13" s="123" t="s">
        <v>330</v>
      </c>
      <c r="C13" s="221" t="s">
        <v>334</v>
      </c>
      <c r="D13" s="121" t="s">
        <v>335</v>
      </c>
      <c r="E13" s="121" t="s">
        <v>336</v>
      </c>
    </row>
    <row r="14" spans="1:5" ht="27" customHeight="1">
      <c r="A14" s="137" t="s">
        <v>111</v>
      </c>
      <c r="B14" s="129" t="s">
        <v>75</v>
      </c>
      <c r="C14" s="129" t="s">
        <v>313</v>
      </c>
      <c r="D14" s="129" t="s">
        <v>103</v>
      </c>
      <c r="E14" s="136" t="s">
        <v>99</v>
      </c>
    </row>
    <row r="15" spans="1:5" ht="12.75">
      <c r="A15" s="137" t="s">
        <v>78</v>
      </c>
      <c r="B15" s="217" t="s">
        <v>227</v>
      </c>
      <c r="C15" s="129" t="s">
        <v>250</v>
      </c>
      <c r="D15" s="129" t="s">
        <v>276</v>
      </c>
      <c r="E15" s="136" t="s">
        <v>54</v>
      </c>
    </row>
    <row r="16" spans="1:5" ht="25.5">
      <c r="A16" s="144" t="s">
        <v>100</v>
      </c>
      <c r="B16" s="129" t="s">
        <v>114</v>
      </c>
      <c r="C16" s="129" t="s">
        <v>337</v>
      </c>
      <c r="D16" s="129" t="s">
        <v>49</v>
      </c>
      <c r="E16" s="136" t="s">
        <v>104</v>
      </c>
    </row>
    <row r="17" spans="1:5" ht="15.75" customHeight="1">
      <c r="A17" s="127" t="s">
        <v>192</v>
      </c>
      <c r="B17" s="125" t="s">
        <v>53</v>
      </c>
      <c r="C17" s="212" t="s">
        <v>50</v>
      </c>
      <c r="D17" s="129" t="s">
        <v>192</v>
      </c>
      <c r="E17" s="126" t="s">
        <v>43</v>
      </c>
    </row>
    <row r="18" spans="1:5" ht="15.75" customHeight="1">
      <c r="A18" s="124" t="s">
        <v>43</v>
      </c>
      <c r="B18" s="218" t="s">
        <v>43</v>
      </c>
      <c r="C18" s="128" t="s">
        <v>43</v>
      </c>
      <c r="D18" s="125" t="s">
        <v>43</v>
      </c>
      <c r="E18" s="261" t="s">
        <v>44</v>
      </c>
    </row>
    <row r="19" spans="1:5" ht="15.75" customHeight="1">
      <c r="A19" s="124" t="s">
        <v>44</v>
      </c>
      <c r="B19" s="218" t="s">
        <v>44</v>
      </c>
      <c r="C19" s="125" t="s">
        <v>44</v>
      </c>
      <c r="D19" s="128" t="s">
        <v>44</v>
      </c>
      <c r="E19" s="126"/>
    </row>
    <row r="20" spans="1:5" ht="15.75" customHeight="1">
      <c r="A20" s="124"/>
      <c r="B20" s="125"/>
      <c r="C20" s="125" t="s">
        <v>317</v>
      </c>
      <c r="D20" s="252"/>
      <c r="E20" s="126"/>
    </row>
    <row r="21" spans="1:5" ht="15" customHeight="1" thickBot="1">
      <c r="A21" s="257"/>
      <c r="B21" s="133"/>
      <c r="C21" s="133"/>
      <c r="D21" s="134"/>
      <c r="E21" s="262"/>
    </row>
    <row r="22" spans="1:5" ht="13.5" thickBot="1">
      <c r="A22" s="275" t="s">
        <v>37</v>
      </c>
      <c r="B22" s="276"/>
      <c r="C22" s="276"/>
      <c r="D22" s="276"/>
      <c r="E22" s="277"/>
    </row>
    <row r="23" spans="1:5" ht="12.75">
      <c r="A23" s="139" t="s">
        <v>65</v>
      </c>
      <c r="B23" s="140" t="s">
        <v>97</v>
      </c>
      <c r="C23" s="140" t="s">
        <v>47</v>
      </c>
      <c r="D23" s="132" t="s">
        <v>65</v>
      </c>
      <c r="E23" s="141" t="s">
        <v>97</v>
      </c>
    </row>
    <row r="24" spans="1:5" ht="12.75">
      <c r="A24" s="124" t="s">
        <v>204</v>
      </c>
      <c r="B24" s="125" t="s">
        <v>48</v>
      </c>
      <c r="C24" s="125" t="s">
        <v>106</v>
      </c>
      <c r="D24" s="125" t="s">
        <v>125</v>
      </c>
      <c r="E24" s="126" t="s">
        <v>45</v>
      </c>
    </row>
    <row r="25" spans="1:5" ht="13.5" thickBot="1">
      <c r="A25" s="130"/>
      <c r="B25" s="118"/>
      <c r="C25" s="244" t="s">
        <v>359</v>
      </c>
      <c r="D25" s="118"/>
      <c r="E25" s="268"/>
    </row>
    <row r="26" spans="1:5" ht="13.5" thickBot="1">
      <c r="A26" s="275" t="s">
        <v>38</v>
      </c>
      <c r="B26" s="276"/>
      <c r="C26" s="276"/>
      <c r="D26" s="276"/>
      <c r="E26" s="277"/>
    </row>
    <row r="27" spans="1:5" ht="25.5">
      <c r="A27" s="121" t="s">
        <v>336</v>
      </c>
      <c r="B27" s="123" t="s">
        <v>264</v>
      </c>
      <c r="C27" s="122" t="s">
        <v>282</v>
      </c>
      <c r="D27" s="221" t="s">
        <v>263</v>
      </c>
      <c r="E27" s="248" t="s">
        <v>261</v>
      </c>
    </row>
    <row r="28" spans="1:5" ht="27" customHeight="1">
      <c r="A28" s="127" t="s">
        <v>226</v>
      </c>
      <c r="B28" s="142" t="s">
        <v>80</v>
      </c>
      <c r="C28" s="129" t="s">
        <v>262</v>
      </c>
      <c r="D28" s="129" t="s">
        <v>115</v>
      </c>
      <c r="E28" s="126" t="s">
        <v>107</v>
      </c>
    </row>
    <row r="29" spans="1:5" ht="12.75">
      <c r="A29" s="137" t="s">
        <v>277</v>
      </c>
      <c r="B29" s="129" t="s">
        <v>49</v>
      </c>
      <c r="C29" s="129" t="s">
        <v>108</v>
      </c>
      <c r="D29" s="143" t="s">
        <v>52</v>
      </c>
      <c r="E29" s="136" t="s">
        <v>109</v>
      </c>
    </row>
    <row r="30" spans="1:5" ht="12.75">
      <c r="A30" s="137" t="s">
        <v>46</v>
      </c>
      <c r="B30" s="125" t="s">
        <v>68</v>
      </c>
      <c r="C30" s="138" t="s">
        <v>46</v>
      </c>
      <c r="D30" s="125" t="s">
        <v>41</v>
      </c>
      <c r="E30" s="126" t="s">
        <v>46</v>
      </c>
    </row>
    <row r="31" spans="1:5" ht="12.75">
      <c r="A31" s="144" t="s">
        <v>43</v>
      </c>
      <c r="B31" s="125" t="s">
        <v>46</v>
      </c>
      <c r="C31" s="125" t="s">
        <v>228</v>
      </c>
      <c r="D31" s="125" t="s">
        <v>43</v>
      </c>
      <c r="E31" s="126" t="s">
        <v>43</v>
      </c>
    </row>
    <row r="32" spans="1:5" ht="15.75" customHeight="1">
      <c r="A32" s="124" t="s">
        <v>44</v>
      </c>
      <c r="B32" s="125" t="s">
        <v>194</v>
      </c>
      <c r="C32" s="220" t="s">
        <v>193</v>
      </c>
      <c r="D32" s="125" t="s">
        <v>44</v>
      </c>
      <c r="E32" s="126" t="s">
        <v>44</v>
      </c>
    </row>
    <row r="33" spans="1:5" ht="15.75" customHeight="1">
      <c r="A33" s="249" t="s">
        <v>193</v>
      </c>
      <c r="B33" s="220" t="s">
        <v>193</v>
      </c>
      <c r="C33" s="129" t="s">
        <v>242</v>
      </c>
      <c r="D33" s="220"/>
      <c r="E33" s="246" t="s">
        <v>193</v>
      </c>
    </row>
    <row r="34" spans="1:5" ht="15.75" customHeight="1" thickBot="1">
      <c r="A34" s="250" t="s">
        <v>242</v>
      </c>
      <c r="B34" s="131" t="s">
        <v>242</v>
      </c>
      <c r="C34" s="118" t="s">
        <v>252</v>
      </c>
      <c r="D34" s="263" t="s">
        <v>242</v>
      </c>
      <c r="E34" s="251" t="s">
        <v>242</v>
      </c>
    </row>
    <row r="35" spans="1:5" ht="15.75" customHeight="1">
      <c r="A35" s="245"/>
      <c r="B35" s="245"/>
      <c r="C35" s="247"/>
      <c r="D35" s="245"/>
      <c r="E35" s="245"/>
    </row>
    <row r="36" spans="1:5" ht="14.25" thickBot="1">
      <c r="A36" s="130"/>
      <c r="B36" s="244"/>
      <c r="C36" s="243" t="s">
        <v>39</v>
      </c>
      <c r="D36" s="281" t="s">
        <v>370</v>
      </c>
      <c r="E36" s="282"/>
    </row>
    <row r="37" spans="1:5" ht="13.5" thickBot="1">
      <c r="A37" s="145" t="s">
        <v>29</v>
      </c>
      <c r="B37" s="146" t="s">
        <v>30</v>
      </c>
      <c r="C37" s="146" t="s">
        <v>31</v>
      </c>
      <c r="D37" s="146" t="s">
        <v>32</v>
      </c>
      <c r="E37" s="147" t="s">
        <v>33</v>
      </c>
    </row>
    <row r="38" spans="1:5" ht="13.5" thickBot="1">
      <c r="A38" s="148" t="s">
        <v>34</v>
      </c>
      <c r="B38" s="149" t="s">
        <v>34</v>
      </c>
      <c r="C38" s="149" t="s">
        <v>34</v>
      </c>
      <c r="D38" s="149" t="s">
        <v>34</v>
      </c>
      <c r="E38" s="150" t="s">
        <v>34</v>
      </c>
    </row>
    <row r="39" spans="1:5" ht="13.5" thickBot="1">
      <c r="A39" s="272" t="s">
        <v>35</v>
      </c>
      <c r="B39" s="273"/>
      <c r="C39" s="273"/>
      <c r="D39" s="273"/>
      <c r="E39" s="274"/>
    </row>
    <row r="40" spans="1:5" ht="25.5">
      <c r="A40" s="120" t="s">
        <v>126</v>
      </c>
      <c r="B40" s="121" t="s">
        <v>55</v>
      </c>
      <c r="C40" s="121" t="s">
        <v>127</v>
      </c>
      <c r="D40" s="122" t="s">
        <v>244</v>
      </c>
      <c r="E40" s="123" t="s">
        <v>128</v>
      </c>
    </row>
    <row r="41" spans="1:5" ht="16.5" customHeight="1">
      <c r="A41" s="127" t="s">
        <v>40</v>
      </c>
      <c r="B41" s="129" t="s">
        <v>56</v>
      </c>
      <c r="C41" s="143" t="s">
        <v>56</v>
      </c>
      <c r="D41" s="129" t="s">
        <v>40</v>
      </c>
      <c r="E41" s="136" t="s">
        <v>40</v>
      </c>
    </row>
    <row r="42" spans="1:5" ht="13.5" thickBot="1">
      <c r="A42" s="124" t="s">
        <v>41</v>
      </c>
      <c r="B42" s="125" t="s">
        <v>102</v>
      </c>
      <c r="C42" s="128" t="s">
        <v>105</v>
      </c>
      <c r="D42" s="125" t="s">
        <v>46</v>
      </c>
      <c r="E42" s="126" t="s">
        <v>102</v>
      </c>
    </row>
    <row r="43" spans="1:5" ht="13.5" thickBot="1">
      <c r="A43" s="272" t="s">
        <v>224</v>
      </c>
      <c r="B43" s="273"/>
      <c r="C43" s="273"/>
      <c r="D43" s="273"/>
      <c r="E43" s="274"/>
    </row>
    <row r="44" spans="1:5" ht="12.75">
      <c r="A44" s="192" t="s">
        <v>101</v>
      </c>
      <c r="B44" s="132" t="s">
        <v>314</v>
      </c>
      <c r="C44" s="132" t="s">
        <v>42</v>
      </c>
      <c r="D44" s="132" t="s">
        <v>314</v>
      </c>
      <c r="E44" s="265" t="s">
        <v>42</v>
      </c>
    </row>
    <row r="45" spans="1:5" ht="13.5" thickBot="1">
      <c r="A45" s="130" t="s">
        <v>42</v>
      </c>
      <c r="B45" s="133"/>
      <c r="C45" s="134"/>
      <c r="D45" s="135"/>
      <c r="E45" s="266" t="s">
        <v>223</v>
      </c>
    </row>
    <row r="46" spans="1:5" ht="13.5" thickBot="1">
      <c r="A46" s="275" t="s">
        <v>36</v>
      </c>
      <c r="B46" s="276"/>
      <c r="C46" s="276"/>
      <c r="D46" s="276"/>
      <c r="E46" s="277"/>
    </row>
    <row r="47" spans="1:5" ht="25.5" customHeight="1">
      <c r="A47" s="120" t="s">
        <v>225</v>
      </c>
      <c r="B47" s="221" t="s">
        <v>340</v>
      </c>
      <c r="C47" s="122" t="s">
        <v>338</v>
      </c>
      <c r="D47" s="121" t="s">
        <v>330</v>
      </c>
      <c r="E47" s="123" t="s">
        <v>264</v>
      </c>
    </row>
    <row r="48" spans="1:5" ht="27.75" customHeight="1">
      <c r="A48" s="127" t="s">
        <v>265</v>
      </c>
      <c r="B48" s="138" t="s">
        <v>110</v>
      </c>
      <c r="C48" s="129" t="s">
        <v>67</v>
      </c>
      <c r="D48" s="129" t="s">
        <v>51</v>
      </c>
      <c r="E48" s="136" t="s">
        <v>99</v>
      </c>
    </row>
    <row r="49" spans="1:5" ht="16.5" customHeight="1">
      <c r="A49" s="127" t="s">
        <v>251</v>
      </c>
      <c r="B49" s="138" t="s">
        <v>83</v>
      </c>
      <c r="C49" s="129" t="s">
        <v>315</v>
      </c>
      <c r="D49" s="129" t="s">
        <v>316</v>
      </c>
      <c r="E49" s="136" t="s">
        <v>58</v>
      </c>
    </row>
    <row r="50" spans="1:5" ht="29.25" customHeight="1">
      <c r="A50" s="124" t="s">
        <v>100</v>
      </c>
      <c r="B50" s="125" t="s">
        <v>353</v>
      </c>
      <c r="C50" s="125" t="s">
        <v>50</v>
      </c>
      <c r="D50" s="143" t="s">
        <v>52</v>
      </c>
      <c r="E50" s="126" t="s">
        <v>82</v>
      </c>
    </row>
    <row r="51" spans="1:5" ht="15.75" customHeight="1">
      <c r="A51" s="127" t="s">
        <v>192</v>
      </c>
      <c r="B51" s="212" t="s">
        <v>104</v>
      </c>
      <c r="C51" s="125" t="s">
        <v>43</v>
      </c>
      <c r="D51" s="129" t="s">
        <v>53</v>
      </c>
      <c r="E51" s="126" t="s">
        <v>109</v>
      </c>
    </row>
    <row r="52" spans="1:5" ht="15.75" customHeight="1">
      <c r="A52" s="124" t="s">
        <v>43</v>
      </c>
      <c r="B52" s="218" t="s">
        <v>43</v>
      </c>
      <c r="C52" s="125" t="s">
        <v>44</v>
      </c>
      <c r="D52" s="218" t="s">
        <v>43</v>
      </c>
      <c r="E52" s="136" t="s">
        <v>192</v>
      </c>
    </row>
    <row r="53" spans="1:5" ht="15.75" customHeight="1">
      <c r="A53" s="124" t="s">
        <v>44</v>
      </c>
      <c r="B53" s="125" t="s">
        <v>44</v>
      </c>
      <c r="C53" s="125"/>
      <c r="D53" s="218" t="s">
        <v>44</v>
      </c>
      <c r="E53" s="126" t="s">
        <v>194</v>
      </c>
    </row>
    <row r="54" spans="1:5" ht="15.75" customHeight="1">
      <c r="A54" s="124"/>
      <c r="B54" s="125" t="s">
        <v>317</v>
      </c>
      <c r="C54" s="125"/>
      <c r="D54" s="218"/>
      <c r="E54" s="126"/>
    </row>
    <row r="55" spans="1:5" ht="13.5" thickBot="1">
      <c r="A55" s="275" t="s">
        <v>37</v>
      </c>
      <c r="B55" s="276"/>
      <c r="C55" s="276"/>
      <c r="D55" s="276"/>
      <c r="E55" s="277"/>
    </row>
    <row r="56" spans="1:5" ht="12" customHeight="1">
      <c r="A56" s="139" t="s">
        <v>65</v>
      </c>
      <c r="B56" s="140" t="s">
        <v>97</v>
      </c>
      <c r="C56" s="140" t="s">
        <v>47</v>
      </c>
      <c r="D56" s="121" t="s">
        <v>65</v>
      </c>
      <c r="E56" s="141" t="s">
        <v>97</v>
      </c>
    </row>
    <row r="57" spans="1:5" ht="12" customHeight="1">
      <c r="A57" s="193" t="s">
        <v>223</v>
      </c>
      <c r="B57" s="151" t="s">
        <v>48</v>
      </c>
      <c r="C57" s="125" t="s">
        <v>106</v>
      </c>
      <c r="D57" s="125" t="s">
        <v>125</v>
      </c>
      <c r="E57" s="225" t="s">
        <v>101</v>
      </c>
    </row>
    <row r="58" spans="1:5" ht="12" customHeight="1">
      <c r="A58" s="193" t="s">
        <v>205</v>
      </c>
      <c r="B58" s="151"/>
      <c r="C58" s="241" t="s">
        <v>360</v>
      </c>
      <c r="D58" s="125"/>
      <c r="E58" s="225"/>
    </row>
    <row r="59" spans="1:5" ht="17.25" customHeight="1" thickBot="1">
      <c r="A59" s="269" t="s">
        <v>38</v>
      </c>
      <c r="B59" s="270"/>
      <c r="C59" s="270"/>
      <c r="D59" s="270"/>
      <c r="E59" s="271"/>
    </row>
    <row r="60" spans="1:5" ht="24.75" customHeight="1">
      <c r="A60" s="221" t="s">
        <v>263</v>
      </c>
      <c r="B60" s="264" t="s">
        <v>335</v>
      </c>
      <c r="C60" s="121" t="s">
        <v>282</v>
      </c>
      <c r="D60" s="221" t="s">
        <v>334</v>
      </c>
      <c r="E60" s="221" t="s">
        <v>339</v>
      </c>
    </row>
    <row r="61" spans="1:5" ht="23.25" customHeight="1">
      <c r="A61" s="219" t="s">
        <v>112</v>
      </c>
      <c r="B61" s="129" t="s">
        <v>319</v>
      </c>
      <c r="C61" s="129" t="s">
        <v>57</v>
      </c>
      <c r="D61" s="129" t="s">
        <v>245</v>
      </c>
      <c r="E61" s="136" t="s">
        <v>113</v>
      </c>
    </row>
    <row r="62" spans="1:5" ht="21" customHeight="1">
      <c r="A62" s="137" t="s">
        <v>59</v>
      </c>
      <c r="B62" s="125" t="s">
        <v>52</v>
      </c>
      <c r="C62" s="129" t="s">
        <v>98</v>
      </c>
      <c r="D62" s="143" t="s">
        <v>318</v>
      </c>
      <c r="E62" s="136" t="s">
        <v>46</v>
      </c>
    </row>
    <row r="63" spans="1:5" ht="12.75">
      <c r="A63" s="127" t="s">
        <v>46</v>
      </c>
      <c r="B63" s="129" t="s">
        <v>41</v>
      </c>
      <c r="C63" s="129" t="s">
        <v>46</v>
      </c>
      <c r="D63" s="125" t="s">
        <v>41</v>
      </c>
      <c r="E63" s="126" t="s">
        <v>43</v>
      </c>
    </row>
    <row r="64" spans="1:5" ht="12.75">
      <c r="A64" s="127" t="s">
        <v>43</v>
      </c>
      <c r="B64" s="125" t="s">
        <v>43</v>
      </c>
      <c r="C64" s="125" t="s">
        <v>228</v>
      </c>
      <c r="D64" s="125" t="s">
        <v>43</v>
      </c>
      <c r="E64" s="126" t="s">
        <v>44</v>
      </c>
    </row>
    <row r="65" spans="1:5" ht="12.75">
      <c r="A65" s="124" t="s">
        <v>44</v>
      </c>
      <c r="B65" s="125" t="s">
        <v>44</v>
      </c>
      <c r="C65" s="125" t="s">
        <v>193</v>
      </c>
      <c r="D65" s="125" t="s">
        <v>44</v>
      </c>
      <c r="E65" s="136"/>
    </row>
    <row r="66" spans="1:5" ht="12.75">
      <c r="A66" s="124" t="s">
        <v>193</v>
      </c>
      <c r="B66" s="129" t="s">
        <v>242</v>
      </c>
      <c r="C66" s="129" t="s">
        <v>242</v>
      </c>
      <c r="D66" s="125" t="s">
        <v>193</v>
      </c>
      <c r="E66" s="136" t="s">
        <v>242</v>
      </c>
    </row>
    <row r="67" spans="1:5" ht="13.5" thickBot="1">
      <c r="A67" s="250" t="s">
        <v>242</v>
      </c>
      <c r="B67" s="135"/>
      <c r="C67" s="118" t="s">
        <v>252</v>
      </c>
      <c r="D67" s="263" t="s">
        <v>242</v>
      </c>
      <c r="E67" s="152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1:E1"/>
    <mergeCell ref="D36:E36"/>
    <mergeCell ref="A26:E26"/>
    <mergeCell ref="A5:E5"/>
    <mergeCell ref="A12:E12"/>
    <mergeCell ref="A22:E22"/>
    <mergeCell ref="A59:E59"/>
    <mergeCell ref="A39:E39"/>
    <mergeCell ref="A46:E46"/>
    <mergeCell ref="A55:E55"/>
    <mergeCell ref="A9:E9"/>
    <mergeCell ref="A43:E43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E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4" max="4" width="17.28125" style="0" customWidth="1"/>
    <col min="5" max="5" width="0" style="0" hidden="1" customWidth="1"/>
  </cols>
  <sheetData>
    <row r="1" spans="1:4" ht="12.75" customHeight="1">
      <c r="A1" s="318" t="s">
        <v>8</v>
      </c>
      <c r="B1" s="315" t="s">
        <v>6</v>
      </c>
      <c r="C1" s="315" t="s">
        <v>7</v>
      </c>
      <c r="D1" s="315" t="s">
        <v>4</v>
      </c>
    </row>
    <row r="2" spans="1:4" ht="13.5" customHeight="1" thickBot="1">
      <c r="A2" s="319"/>
      <c r="B2" s="316"/>
      <c r="C2" s="316"/>
      <c r="D2" s="316"/>
    </row>
    <row r="3" spans="1:4" ht="17.25" customHeight="1" thickBot="1">
      <c r="A3" s="165"/>
      <c r="B3" s="166" t="s">
        <v>374</v>
      </c>
      <c r="C3" s="166"/>
      <c r="D3" s="166"/>
    </row>
    <row r="4" spans="1:5" ht="15" customHeight="1">
      <c r="A4" s="167" t="s">
        <v>9</v>
      </c>
      <c r="B4" s="168"/>
      <c r="C4" s="169">
        <f>C5+C6+C7</f>
        <v>361</v>
      </c>
      <c r="D4" s="169">
        <f>D5+D6+D7</f>
        <v>349.93</v>
      </c>
      <c r="E4">
        <f>D4*100/D30</f>
        <v>22.54979668902765</v>
      </c>
    </row>
    <row r="5" spans="1:5" ht="30">
      <c r="A5" s="7" t="s">
        <v>267</v>
      </c>
      <c r="B5" s="1" t="s">
        <v>221</v>
      </c>
      <c r="C5" s="10">
        <v>150</v>
      </c>
      <c r="D5" s="10">
        <v>150.36</v>
      </c>
      <c r="E5" s="214"/>
    </row>
    <row r="6" spans="1:4" ht="15.75" customHeight="1">
      <c r="A6" s="7"/>
      <c r="B6" s="2" t="s">
        <v>355</v>
      </c>
      <c r="C6" s="11">
        <v>31</v>
      </c>
      <c r="D6" s="11">
        <v>99.31</v>
      </c>
    </row>
    <row r="7" spans="1:4" ht="15.75" thickBot="1">
      <c r="A7" s="14"/>
      <c r="B7" s="15" t="s">
        <v>233</v>
      </c>
      <c r="C7" s="16">
        <v>180</v>
      </c>
      <c r="D7" s="16">
        <v>100.26</v>
      </c>
    </row>
    <row r="8" spans="1:5" ht="15">
      <c r="A8" s="167" t="s">
        <v>222</v>
      </c>
      <c r="B8" s="107"/>
      <c r="C8" s="186">
        <v>0.05</v>
      </c>
      <c r="D8" s="179">
        <f>D9</f>
        <v>44.84</v>
      </c>
      <c r="E8">
        <f>D8*100/D30</f>
        <v>2.889529001617466</v>
      </c>
    </row>
    <row r="9" spans="1:4" ht="15">
      <c r="A9" s="103" t="s">
        <v>268</v>
      </c>
      <c r="B9" s="4" t="s">
        <v>343</v>
      </c>
      <c r="C9" s="11" t="s">
        <v>344</v>
      </c>
      <c r="D9" s="11">
        <v>44.84</v>
      </c>
    </row>
    <row r="10" spans="1:5" ht="15">
      <c r="A10" s="180" t="s">
        <v>10</v>
      </c>
      <c r="B10" s="181"/>
      <c r="C10" s="182">
        <f>C11+C12+C13+C14+C15+C16+C18</f>
        <v>560</v>
      </c>
      <c r="D10" s="182">
        <f>D11+D12+D13+D14+D15+D16+D18</f>
        <v>467.87</v>
      </c>
      <c r="E10">
        <f>D10*100/D30</f>
        <v>30.14995392477172</v>
      </c>
    </row>
    <row r="11" spans="1:5" ht="19.5" customHeight="1">
      <c r="A11" s="172" t="s">
        <v>269</v>
      </c>
      <c r="B11" s="20" t="s">
        <v>356</v>
      </c>
      <c r="C11" s="13">
        <v>40</v>
      </c>
      <c r="D11" s="13">
        <v>28.25</v>
      </c>
      <c r="E11" s="214"/>
    </row>
    <row r="12" spans="1:4" ht="30">
      <c r="A12" s="173"/>
      <c r="B12" s="4" t="s">
        <v>328</v>
      </c>
      <c r="C12" s="13">
        <v>150</v>
      </c>
      <c r="D12" s="13">
        <v>122.22</v>
      </c>
    </row>
    <row r="13" spans="1:4" ht="15">
      <c r="A13" s="174"/>
      <c r="B13" s="5" t="s">
        <v>81</v>
      </c>
      <c r="C13" s="13">
        <v>80</v>
      </c>
      <c r="D13" s="13">
        <v>174.68</v>
      </c>
    </row>
    <row r="14" spans="1:4" ht="13.5" customHeight="1">
      <c r="A14" s="174"/>
      <c r="B14" s="5" t="s">
        <v>354</v>
      </c>
      <c r="C14" s="13">
        <v>120</v>
      </c>
      <c r="D14" s="13">
        <v>52.22</v>
      </c>
    </row>
    <row r="15" spans="1:4" ht="13.5" customHeight="1">
      <c r="A15" s="175"/>
      <c r="B15" s="5" t="s">
        <v>119</v>
      </c>
      <c r="C15" s="13">
        <v>150</v>
      </c>
      <c r="D15" s="13">
        <v>47.2</v>
      </c>
    </row>
    <row r="16" spans="1:4" ht="13.5" customHeight="1">
      <c r="A16" s="8"/>
      <c r="B16" s="2" t="s">
        <v>297</v>
      </c>
      <c r="C16" s="11">
        <v>10</v>
      </c>
      <c r="D16" s="11">
        <v>19.8</v>
      </c>
    </row>
    <row r="17" spans="1:4" ht="13.5" customHeight="1">
      <c r="A17" s="103"/>
      <c r="B17" s="2" t="s">
        <v>231</v>
      </c>
      <c r="C17" s="11">
        <v>10</v>
      </c>
      <c r="D17" s="11">
        <v>23.5</v>
      </c>
    </row>
    <row r="18" spans="1:4" ht="13.5" customHeight="1" thickBot="1">
      <c r="A18" s="14"/>
      <c r="B18" s="230" t="s">
        <v>307</v>
      </c>
      <c r="C18" s="12">
        <v>10</v>
      </c>
      <c r="D18" s="12">
        <v>23.5</v>
      </c>
    </row>
    <row r="19" spans="1:5" ht="15.75" customHeight="1">
      <c r="A19" s="180" t="s">
        <v>11</v>
      </c>
      <c r="B19" s="181"/>
      <c r="C19" s="182">
        <f>C20+C21</f>
        <v>210</v>
      </c>
      <c r="D19" s="182">
        <f>D20+D21</f>
        <v>309.6</v>
      </c>
      <c r="E19">
        <f>D19*100/D30</f>
        <v>19.950896050418546</v>
      </c>
    </row>
    <row r="20" spans="1:5" ht="15">
      <c r="A20" s="9" t="s">
        <v>270</v>
      </c>
      <c r="B20" s="3" t="s">
        <v>198</v>
      </c>
      <c r="C20" s="12">
        <v>150</v>
      </c>
      <c r="D20" s="12">
        <v>115.5</v>
      </c>
      <c r="E20" s="214"/>
    </row>
    <row r="21" spans="1:4" ht="15.75" thickBot="1">
      <c r="A21" s="8"/>
      <c r="B21" s="4" t="s">
        <v>64</v>
      </c>
      <c r="C21" s="11">
        <v>60</v>
      </c>
      <c r="D21" s="11">
        <v>194.1</v>
      </c>
    </row>
    <row r="22" spans="1:5" ht="15">
      <c r="A22" s="170" t="s">
        <v>12</v>
      </c>
      <c r="B22" s="171"/>
      <c r="C22" s="183">
        <f>C23+C24+C25+C26+C27+C28+C29</f>
        <v>416</v>
      </c>
      <c r="D22" s="169">
        <f>D23+D24+D25+D26+D27+D28+D29</f>
        <v>379.57</v>
      </c>
      <c r="E22">
        <f>D22*100/D30</f>
        <v>24.459824334164622</v>
      </c>
    </row>
    <row r="23" spans="1:5" ht="15">
      <c r="A23" s="8" t="s">
        <v>271</v>
      </c>
      <c r="B23" s="1" t="s">
        <v>347</v>
      </c>
      <c r="C23" s="10">
        <v>40</v>
      </c>
      <c r="D23" s="10">
        <v>47.08</v>
      </c>
      <c r="E23" s="214"/>
    </row>
    <row r="24" spans="1:4" ht="25.5" customHeight="1">
      <c r="A24" s="8"/>
      <c r="B24" s="5" t="s">
        <v>310</v>
      </c>
      <c r="C24" s="13">
        <v>60</v>
      </c>
      <c r="D24" s="13">
        <v>105.7</v>
      </c>
    </row>
    <row r="25" spans="1:4" ht="15">
      <c r="A25" s="174"/>
      <c r="B25" s="5" t="s">
        <v>272</v>
      </c>
      <c r="C25" s="13">
        <v>120</v>
      </c>
      <c r="D25" s="13">
        <v>106.74</v>
      </c>
    </row>
    <row r="26" spans="1:4" ht="15">
      <c r="A26" s="174"/>
      <c r="B26" s="2" t="s">
        <v>208</v>
      </c>
      <c r="C26" s="11">
        <v>150</v>
      </c>
      <c r="D26" s="11">
        <v>26.83</v>
      </c>
    </row>
    <row r="27" spans="1:4" ht="13.5" customHeight="1">
      <c r="A27" s="8"/>
      <c r="B27" s="5" t="s">
        <v>296</v>
      </c>
      <c r="C27" s="13">
        <v>35</v>
      </c>
      <c r="D27" s="13">
        <v>69.3</v>
      </c>
    </row>
    <row r="28" spans="1:4" ht="15">
      <c r="A28" s="8"/>
      <c r="B28" s="2" t="s">
        <v>231</v>
      </c>
      <c r="C28" s="11">
        <v>10</v>
      </c>
      <c r="D28" s="11">
        <v>23.5</v>
      </c>
    </row>
    <row r="29" spans="1:4" ht="15">
      <c r="A29" s="9"/>
      <c r="B29" s="3" t="s">
        <v>237</v>
      </c>
      <c r="C29" s="12">
        <v>1</v>
      </c>
      <c r="D29" s="12">
        <v>0.42</v>
      </c>
    </row>
    <row r="30" spans="1:4" ht="25.5" customHeight="1" thickBot="1">
      <c r="A30" s="176" t="s">
        <v>19</v>
      </c>
      <c r="B30" s="177"/>
      <c r="C30" s="177"/>
      <c r="D30" s="19">
        <f>D4+D8+D10+D19+D22</f>
        <v>1551.81</v>
      </c>
    </row>
    <row r="31" spans="1:4" ht="0.75" customHeight="1">
      <c r="A31" s="321"/>
      <c r="B31" s="321"/>
      <c r="C31" s="321"/>
      <c r="D31" s="321"/>
    </row>
    <row r="32" spans="1:4" ht="12" customHeight="1">
      <c r="A32" s="314" t="s">
        <v>63</v>
      </c>
      <c r="B32" s="314"/>
      <c r="C32" s="314"/>
      <c r="D32" s="314"/>
    </row>
    <row r="33" ht="10.5" customHeight="1">
      <c r="A33" s="216" t="s">
        <v>259</v>
      </c>
    </row>
    <row r="34" ht="10.5" customHeight="1">
      <c r="A34" t="s">
        <v>258</v>
      </c>
    </row>
  </sheetData>
  <sheetProtection/>
  <mergeCells count="6">
    <mergeCell ref="A32:D32"/>
    <mergeCell ref="A31:D31"/>
    <mergeCell ref="D1:D2"/>
    <mergeCell ref="A1:A2"/>
    <mergeCell ref="B1:B2"/>
    <mergeCell ref="C1:C2"/>
  </mergeCells>
  <printOptions/>
  <pageMargins left="0.6" right="0.43" top="0.62" bottom="0.27" header="0.5" footer="0.17"/>
  <pageSetup horizontalDpi="600" verticalDpi="600" orientation="landscape" paperSize="9" r:id="rId1"/>
  <ignoredErrors>
    <ignoredError sqref="D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E3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4" max="4" width="17.00390625" style="0" customWidth="1"/>
    <col min="5" max="5" width="0" style="0" hidden="1" customWidth="1"/>
  </cols>
  <sheetData>
    <row r="1" spans="1:4" ht="12.75" customHeight="1">
      <c r="A1" s="318" t="s">
        <v>8</v>
      </c>
      <c r="B1" s="315" t="s">
        <v>6</v>
      </c>
      <c r="C1" s="315" t="s">
        <v>7</v>
      </c>
      <c r="D1" s="315" t="s">
        <v>4</v>
      </c>
    </row>
    <row r="2" spans="1:4" ht="13.5" customHeight="1" thickBot="1">
      <c r="A2" s="319"/>
      <c r="B2" s="316"/>
      <c r="C2" s="316"/>
      <c r="D2" s="316"/>
    </row>
    <row r="3" spans="1:4" ht="17.25" customHeight="1" thickBot="1">
      <c r="A3" s="322" t="s">
        <v>373</v>
      </c>
      <c r="B3" s="323"/>
      <c r="C3" s="166"/>
      <c r="D3" s="166"/>
    </row>
    <row r="4" spans="1:5" ht="15">
      <c r="A4" s="167" t="s">
        <v>9</v>
      </c>
      <c r="B4" s="168"/>
      <c r="C4" s="169">
        <f>C5+C6+C7</f>
        <v>361</v>
      </c>
      <c r="D4" s="169">
        <f>D5+D6+D7</f>
        <v>364.3</v>
      </c>
      <c r="E4">
        <f>D4*100/D30</f>
        <v>21.690592010860183</v>
      </c>
    </row>
    <row r="5" spans="1:4" ht="15">
      <c r="A5" s="7" t="s">
        <v>267</v>
      </c>
      <c r="B5" s="1" t="s">
        <v>352</v>
      </c>
      <c r="C5" s="10">
        <v>150</v>
      </c>
      <c r="D5" s="10">
        <v>163.8</v>
      </c>
    </row>
    <row r="6" spans="1:4" ht="15">
      <c r="A6" s="8"/>
      <c r="B6" s="2" t="s">
        <v>355</v>
      </c>
      <c r="C6" s="11">
        <v>31</v>
      </c>
      <c r="D6" s="11">
        <v>99.31</v>
      </c>
    </row>
    <row r="7" spans="1:4" ht="15.75" thickBot="1">
      <c r="A7" s="14"/>
      <c r="B7" s="15" t="s">
        <v>234</v>
      </c>
      <c r="C7" s="16">
        <v>180</v>
      </c>
      <c r="D7" s="16">
        <v>101.19</v>
      </c>
    </row>
    <row r="8" spans="1:5" ht="15">
      <c r="A8" s="167" t="s">
        <v>222</v>
      </c>
      <c r="B8" s="107"/>
      <c r="C8" s="186">
        <v>0.05</v>
      </c>
      <c r="D8" s="179">
        <f>D9</f>
        <v>71.74</v>
      </c>
      <c r="E8">
        <f>D8*100/D30</f>
        <v>4.271433079492477</v>
      </c>
    </row>
    <row r="9" spans="1:5" ht="15.75" thickBot="1">
      <c r="A9" s="8" t="s">
        <v>268</v>
      </c>
      <c r="B9" s="2" t="s">
        <v>286</v>
      </c>
      <c r="C9" s="11">
        <v>170</v>
      </c>
      <c r="D9" s="16">
        <v>71.74</v>
      </c>
      <c r="E9" s="214"/>
    </row>
    <row r="10" spans="1:5" ht="15">
      <c r="A10" s="180" t="s">
        <v>10</v>
      </c>
      <c r="B10" s="181"/>
      <c r="C10" s="182">
        <f>C11+C12+C13+C14+C15+C16</f>
        <v>530</v>
      </c>
      <c r="D10" s="188">
        <f>D11+D12+D13+D14+D15+D16</f>
        <v>628.52</v>
      </c>
      <c r="E10">
        <f>D10*100/D30</f>
        <v>37.42237411656833</v>
      </c>
    </row>
    <row r="11" spans="1:4" ht="15.75" customHeight="1">
      <c r="A11" s="172" t="s">
        <v>269</v>
      </c>
      <c r="B11" s="20" t="s">
        <v>349</v>
      </c>
      <c r="C11" s="13">
        <v>40</v>
      </c>
      <c r="D11" s="13">
        <v>34.62</v>
      </c>
    </row>
    <row r="12" spans="1:4" ht="30">
      <c r="A12" s="173"/>
      <c r="B12" s="4" t="s">
        <v>71</v>
      </c>
      <c r="C12" s="13">
        <v>150</v>
      </c>
      <c r="D12" s="13">
        <v>89.86</v>
      </c>
    </row>
    <row r="13" spans="1:4" ht="15">
      <c r="A13" s="174"/>
      <c r="B13" s="5" t="s">
        <v>311</v>
      </c>
      <c r="C13" s="13">
        <v>160</v>
      </c>
      <c r="D13" s="13">
        <v>380.51</v>
      </c>
    </row>
    <row r="14" spans="1:4" ht="17.25" customHeight="1">
      <c r="A14" s="8"/>
      <c r="B14" s="2" t="s">
        <v>123</v>
      </c>
      <c r="C14" s="11">
        <v>150</v>
      </c>
      <c r="D14" s="11">
        <v>60.43</v>
      </c>
    </row>
    <row r="15" spans="1:4" ht="15" customHeight="1">
      <c r="A15" s="8"/>
      <c r="B15" s="2" t="s">
        <v>61</v>
      </c>
      <c r="C15" s="11">
        <v>20</v>
      </c>
      <c r="D15" s="11">
        <v>39.6</v>
      </c>
    </row>
    <row r="16" spans="1:4" ht="15.75" thickBot="1">
      <c r="A16" s="14"/>
      <c r="B16" s="15" t="s">
        <v>231</v>
      </c>
      <c r="C16" s="16">
        <v>10</v>
      </c>
      <c r="D16" s="16">
        <v>23.5</v>
      </c>
    </row>
    <row r="17" spans="1:5" ht="15">
      <c r="A17" s="180" t="s">
        <v>11</v>
      </c>
      <c r="B17" s="181"/>
      <c r="C17" s="182">
        <f>C18+C19+95</f>
        <v>265</v>
      </c>
      <c r="D17" s="182">
        <f>D18+D20</f>
        <v>189.93</v>
      </c>
      <c r="E17">
        <f>D17*100/D30</f>
        <v>11.308520836186315</v>
      </c>
    </row>
    <row r="18" spans="1:4" ht="15">
      <c r="A18" s="9" t="s">
        <v>270</v>
      </c>
      <c r="B18" s="3" t="s">
        <v>199</v>
      </c>
      <c r="C18" s="12">
        <v>150</v>
      </c>
      <c r="D18" s="12">
        <v>121.5</v>
      </c>
    </row>
    <row r="19" spans="1:4" ht="15">
      <c r="A19" s="215"/>
      <c r="B19" s="4" t="s">
        <v>118</v>
      </c>
      <c r="C19" s="11">
        <v>20</v>
      </c>
      <c r="D19" s="11">
        <v>94.03</v>
      </c>
    </row>
    <row r="20" spans="1:4" ht="15.75" thickBot="1">
      <c r="A20" s="14"/>
      <c r="B20" s="4" t="s">
        <v>364</v>
      </c>
      <c r="C20" s="11" t="s">
        <v>365</v>
      </c>
      <c r="D20" s="11">
        <v>68.43</v>
      </c>
    </row>
    <row r="21" spans="1:5" ht="15">
      <c r="A21" s="180" t="s">
        <v>12</v>
      </c>
      <c r="B21" s="181"/>
      <c r="C21" s="189">
        <f>C22+C23+C24+C25+C26+C27+C28+C29</f>
        <v>441.8</v>
      </c>
      <c r="D21" s="188">
        <f>D22+D23+D24+D25+D26+D27+D28+D29</f>
        <v>425.04</v>
      </c>
      <c r="E21">
        <f>D21*100/D30</f>
        <v>25.307079956892704</v>
      </c>
    </row>
    <row r="22" spans="1:4" ht="15">
      <c r="A22" s="8" t="s">
        <v>271</v>
      </c>
      <c r="B22" s="20" t="s">
        <v>94</v>
      </c>
      <c r="C22" s="13">
        <v>40</v>
      </c>
      <c r="D22" s="36">
        <v>33.38</v>
      </c>
    </row>
    <row r="23" spans="1:4" ht="15">
      <c r="A23" s="8"/>
      <c r="B23" s="2" t="s">
        <v>72</v>
      </c>
      <c r="C23" s="11">
        <v>100</v>
      </c>
      <c r="D23" s="11">
        <v>191.98</v>
      </c>
    </row>
    <row r="24" spans="1:4" ht="15">
      <c r="A24" s="174"/>
      <c r="B24" s="2" t="s">
        <v>289</v>
      </c>
      <c r="C24" s="11">
        <v>50</v>
      </c>
      <c r="D24" s="11">
        <v>37.21</v>
      </c>
    </row>
    <row r="25" spans="1:4" ht="18" customHeight="1" thickBot="1">
      <c r="A25" s="174"/>
      <c r="B25" s="190" t="s">
        <v>206</v>
      </c>
      <c r="C25" s="102">
        <v>180</v>
      </c>
      <c r="D25" s="102">
        <v>20.46</v>
      </c>
    </row>
    <row r="26" spans="1:4" ht="15" customHeight="1">
      <c r="A26" s="8"/>
      <c r="B26" s="2" t="s">
        <v>220</v>
      </c>
      <c r="C26" s="11">
        <v>30</v>
      </c>
      <c r="D26" s="11">
        <v>78.6</v>
      </c>
    </row>
    <row r="27" spans="1:4" ht="15" customHeight="1">
      <c r="A27" s="215"/>
      <c r="B27" s="3" t="s">
        <v>253</v>
      </c>
      <c r="C27" s="12">
        <v>40</v>
      </c>
      <c r="D27" s="12">
        <v>62.83</v>
      </c>
    </row>
    <row r="28" spans="1:4" ht="15" customHeight="1">
      <c r="A28" s="103"/>
      <c r="B28" s="3" t="s">
        <v>197</v>
      </c>
      <c r="C28" s="12">
        <v>0.8</v>
      </c>
      <c r="D28" s="12">
        <v>0.16</v>
      </c>
    </row>
    <row r="29" spans="1:4" ht="16.5" customHeight="1">
      <c r="A29" s="8"/>
      <c r="B29" s="3" t="s">
        <v>237</v>
      </c>
      <c r="C29" s="12">
        <v>1</v>
      </c>
      <c r="D29" s="12">
        <v>0.42</v>
      </c>
    </row>
    <row r="30" spans="1:4" ht="29.25" customHeight="1" thickBot="1">
      <c r="A30" s="176" t="s">
        <v>20</v>
      </c>
      <c r="B30" s="177"/>
      <c r="C30" s="177"/>
      <c r="D30" s="35">
        <f>D4+D8+D10+D17+D21</f>
        <v>1679.53</v>
      </c>
    </row>
    <row r="31" spans="1:4" ht="12.75" hidden="1">
      <c r="A31" s="321"/>
      <c r="B31" s="321"/>
      <c r="C31" s="321"/>
      <c r="D31" s="321"/>
    </row>
    <row r="32" spans="1:4" ht="11.25" customHeight="1">
      <c r="A32" s="314" t="s">
        <v>63</v>
      </c>
      <c r="B32" s="314"/>
      <c r="C32" s="314"/>
      <c r="D32" s="314"/>
    </row>
    <row r="33" spans="1:4" ht="16.5" customHeight="1">
      <c r="A33" s="312" t="s">
        <v>249</v>
      </c>
      <c r="B33" s="313"/>
      <c r="C33" s="313"/>
      <c r="D33" s="313"/>
    </row>
  </sheetData>
  <sheetProtection/>
  <mergeCells count="8">
    <mergeCell ref="A32:D32"/>
    <mergeCell ref="A33:D33"/>
    <mergeCell ref="A31:D31"/>
    <mergeCell ref="D1:D2"/>
    <mergeCell ref="A1:A2"/>
    <mergeCell ref="B1:B2"/>
    <mergeCell ref="C1:C2"/>
    <mergeCell ref="A3:B3"/>
  </mergeCells>
  <printOptions/>
  <pageMargins left="0.6" right="0.52" top="0.49" bottom="0.26" header="0.39" footer="0.18"/>
  <pageSetup horizontalDpi="600" verticalDpi="600" orientation="landscape" paperSize="9" r:id="rId1"/>
  <ignoredErrors>
    <ignoredError sqref="D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E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4" max="4" width="17.00390625" style="0" customWidth="1"/>
    <col min="5" max="5" width="0" style="0" hidden="1" customWidth="1"/>
  </cols>
  <sheetData>
    <row r="1" spans="1:4" ht="12.75" customHeight="1">
      <c r="A1" s="318" t="s">
        <v>8</v>
      </c>
      <c r="B1" s="315" t="s">
        <v>6</v>
      </c>
      <c r="C1" s="315" t="s">
        <v>7</v>
      </c>
      <c r="D1" s="315" t="s">
        <v>4</v>
      </c>
    </row>
    <row r="2" spans="1:4" ht="13.5" customHeight="1" thickBot="1">
      <c r="A2" s="319"/>
      <c r="B2" s="316"/>
      <c r="C2" s="316"/>
      <c r="D2" s="316"/>
    </row>
    <row r="3" spans="1:4" ht="15.75" thickBot="1">
      <c r="A3" s="165" t="s">
        <v>239</v>
      </c>
      <c r="B3" s="166" t="s">
        <v>372</v>
      </c>
      <c r="C3" s="166"/>
      <c r="D3" s="166"/>
    </row>
    <row r="4" spans="1:5" ht="15">
      <c r="A4" s="167" t="s">
        <v>9</v>
      </c>
      <c r="B4" s="168"/>
      <c r="C4" s="169">
        <f>C5+C6+C7</f>
        <v>355</v>
      </c>
      <c r="D4" s="169">
        <f>D5+D6+D7</f>
        <v>272.89</v>
      </c>
      <c r="E4">
        <f>D4*100/D30</f>
        <v>17.322829647309753</v>
      </c>
    </row>
    <row r="5" spans="1:4" ht="17.25" customHeight="1">
      <c r="A5" s="7" t="s">
        <v>267</v>
      </c>
      <c r="B5" s="1" t="s">
        <v>308</v>
      </c>
      <c r="C5" s="10">
        <v>150</v>
      </c>
      <c r="D5" s="10">
        <v>166.98</v>
      </c>
    </row>
    <row r="6" spans="1:4" ht="15">
      <c r="A6" s="8"/>
      <c r="B6" s="2" t="s">
        <v>60</v>
      </c>
      <c r="C6" s="11">
        <v>25</v>
      </c>
      <c r="D6" s="11">
        <v>85.45</v>
      </c>
    </row>
    <row r="7" spans="1:4" ht="15.75" thickBot="1">
      <c r="A7" s="14"/>
      <c r="B7" s="190" t="s">
        <v>206</v>
      </c>
      <c r="C7" s="102">
        <v>180</v>
      </c>
      <c r="D7" s="102">
        <v>20.46</v>
      </c>
    </row>
    <row r="8" spans="1:5" ht="15">
      <c r="A8" s="167" t="s">
        <v>222</v>
      </c>
      <c r="B8" s="107"/>
      <c r="C8" s="186">
        <v>0.05</v>
      </c>
      <c r="D8" s="104">
        <f>D9</f>
        <v>44.84</v>
      </c>
      <c r="E8">
        <f>D8*100/D30</f>
        <v>2.846405809613285</v>
      </c>
    </row>
    <row r="9" spans="1:5" ht="15">
      <c r="A9" s="8" t="s">
        <v>268</v>
      </c>
      <c r="B9" s="4" t="s">
        <v>343</v>
      </c>
      <c r="C9" s="11" t="s">
        <v>344</v>
      </c>
      <c r="D9" s="11">
        <v>44.84</v>
      </c>
      <c r="E9" s="214"/>
    </row>
    <row r="10" spans="1:5" ht="15">
      <c r="A10" s="180" t="s">
        <v>10</v>
      </c>
      <c r="B10" s="181"/>
      <c r="C10" s="182">
        <f>C11+C12+C13+C14+C15+C16+C17</f>
        <v>540</v>
      </c>
      <c r="D10" s="182">
        <f>D11+D12+D13+D14+D15+D16+D17</f>
        <v>546.55</v>
      </c>
      <c r="E10">
        <f>D10*100/D30</f>
        <v>34.69453825254551</v>
      </c>
    </row>
    <row r="11" spans="1:5" ht="15">
      <c r="A11" s="172" t="s">
        <v>269</v>
      </c>
      <c r="B11" s="20" t="s">
        <v>332</v>
      </c>
      <c r="C11" s="13">
        <v>40</v>
      </c>
      <c r="D11" s="13">
        <v>34.43</v>
      </c>
      <c r="E11" s="214"/>
    </row>
    <row r="12" spans="1:4" ht="30" customHeight="1">
      <c r="A12" s="173"/>
      <c r="B12" s="4" t="s">
        <v>240</v>
      </c>
      <c r="C12" s="13">
        <v>150</v>
      </c>
      <c r="D12" s="13">
        <v>86.3</v>
      </c>
    </row>
    <row r="13" spans="1:5" ht="15">
      <c r="A13" s="174"/>
      <c r="B13" s="5" t="s">
        <v>312</v>
      </c>
      <c r="C13" s="13">
        <v>60</v>
      </c>
      <c r="D13" s="13">
        <v>228.91</v>
      </c>
      <c r="E13" s="214"/>
    </row>
    <row r="14" spans="1:5" ht="15">
      <c r="A14" s="174"/>
      <c r="B14" s="5" t="s">
        <v>272</v>
      </c>
      <c r="C14" s="13">
        <v>120</v>
      </c>
      <c r="D14" s="13">
        <v>106.74</v>
      </c>
      <c r="E14" s="214"/>
    </row>
    <row r="15" spans="1:4" ht="15.75" customHeight="1">
      <c r="A15" s="8"/>
      <c r="B15" s="2" t="s">
        <v>66</v>
      </c>
      <c r="C15" s="11">
        <v>150</v>
      </c>
      <c r="D15" s="11">
        <v>46.87</v>
      </c>
    </row>
    <row r="16" spans="1:4" ht="15">
      <c r="A16" s="8"/>
      <c r="B16" s="2" t="s">
        <v>297</v>
      </c>
      <c r="C16" s="11">
        <v>10</v>
      </c>
      <c r="D16" s="11">
        <v>19.8</v>
      </c>
    </row>
    <row r="17" spans="1:4" ht="15.75" thickBot="1">
      <c r="A17" s="14"/>
      <c r="B17" s="15" t="s">
        <v>231</v>
      </c>
      <c r="C17" s="16">
        <v>10</v>
      </c>
      <c r="D17" s="16">
        <v>23.5</v>
      </c>
    </row>
    <row r="18" spans="1:5" ht="15">
      <c r="A18" s="180" t="s">
        <v>11</v>
      </c>
      <c r="B18" s="181"/>
      <c r="C18" s="182">
        <f>C19+C20</f>
        <v>210</v>
      </c>
      <c r="D18" s="182">
        <f>D19+D20</f>
        <v>287.78</v>
      </c>
      <c r="E18">
        <f>D18*100/D30</f>
        <v>18.26803443109971</v>
      </c>
    </row>
    <row r="19" spans="1:5" ht="15">
      <c r="A19" s="9" t="s">
        <v>270</v>
      </c>
      <c r="B19" s="3" t="s">
        <v>196</v>
      </c>
      <c r="C19" s="12">
        <v>150</v>
      </c>
      <c r="D19" s="12">
        <v>79.5</v>
      </c>
      <c r="E19" s="214"/>
    </row>
    <row r="20" spans="1:4" ht="15.75" thickBot="1">
      <c r="A20" s="14"/>
      <c r="B20" s="190" t="s">
        <v>129</v>
      </c>
      <c r="C20" s="102">
        <v>60</v>
      </c>
      <c r="D20" s="102">
        <v>208.28</v>
      </c>
    </row>
    <row r="21" spans="1:5" ht="15">
      <c r="A21" s="180" t="s">
        <v>12</v>
      </c>
      <c r="B21" s="181"/>
      <c r="C21" s="189">
        <f>C22+C23+C24+C25+C26+C27+C28+C29</f>
        <v>441.8</v>
      </c>
      <c r="D21" s="188">
        <f>D23+D24+D25+D26+D27+D28+D29</f>
        <v>423.26000000000005</v>
      </c>
      <c r="E21">
        <f>D21*100/D30</f>
        <v>26.86819185943174</v>
      </c>
    </row>
    <row r="22" spans="1:4" ht="26.25" customHeight="1">
      <c r="A22" s="223" t="s">
        <v>271</v>
      </c>
      <c r="B22" s="1" t="s">
        <v>345</v>
      </c>
      <c r="C22" s="10">
        <v>40</v>
      </c>
      <c r="D22" s="10">
        <v>11.78</v>
      </c>
    </row>
    <row r="23" spans="1:4" ht="27.75" customHeight="1">
      <c r="A23" s="8"/>
      <c r="B23" s="4" t="s">
        <v>241</v>
      </c>
      <c r="C23" s="10">
        <v>90</v>
      </c>
      <c r="D23" s="10">
        <v>139.8</v>
      </c>
    </row>
    <row r="24" spans="1:4" ht="25.5" customHeight="1">
      <c r="A24" s="174"/>
      <c r="B24" s="5" t="s">
        <v>281</v>
      </c>
      <c r="C24" s="13">
        <v>110</v>
      </c>
      <c r="D24" s="13">
        <v>151.5</v>
      </c>
    </row>
    <row r="25" spans="1:4" ht="15">
      <c r="A25" s="174"/>
      <c r="B25" s="2" t="s">
        <v>208</v>
      </c>
      <c r="C25" s="11">
        <v>150</v>
      </c>
      <c r="D25" s="11">
        <v>26.83</v>
      </c>
    </row>
    <row r="26" spans="1:4" ht="15">
      <c r="A26" s="8"/>
      <c r="B26" s="5" t="s">
        <v>296</v>
      </c>
      <c r="C26" s="13">
        <v>35</v>
      </c>
      <c r="D26" s="13">
        <v>69.3</v>
      </c>
    </row>
    <row r="27" spans="1:4" ht="15">
      <c r="A27" s="8"/>
      <c r="B27" s="2" t="s">
        <v>62</v>
      </c>
      <c r="C27" s="11">
        <v>15</v>
      </c>
      <c r="D27" s="11">
        <v>35.25</v>
      </c>
    </row>
    <row r="28" spans="1:4" ht="15">
      <c r="A28" s="9"/>
      <c r="B28" s="3" t="s">
        <v>197</v>
      </c>
      <c r="C28" s="12">
        <v>0.8</v>
      </c>
      <c r="D28" s="12">
        <v>0.16</v>
      </c>
    </row>
    <row r="29" spans="1:4" ht="15">
      <c r="A29" s="8"/>
      <c r="B29" s="3" t="s">
        <v>237</v>
      </c>
      <c r="C29" s="12">
        <v>1</v>
      </c>
      <c r="D29" s="12">
        <v>0.42</v>
      </c>
    </row>
    <row r="30" spans="1:4" ht="39" customHeight="1" thickBot="1">
      <c r="A30" s="176" t="s">
        <v>21</v>
      </c>
      <c r="B30" s="177"/>
      <c r="C30" s="177"/>
      <c r="D30" s="35">
        <f>D4+D8+D10+D18+D21</f>
        <v>1575.32</v>
      </c>
    </row>
    <row r="31" spans="1:4" ht="12.75" hidden="1">
      <c r="A31" s="321"/>
      <c r="B31" s="321"/>
      <c r="C31" s="321"/>
      <c r="D31" s="321"/>
    </row>
    <row r="32" spans="1:4" ht="15.75">
      <c r="A32" s="314" t="s">
        <v>63</v>
      </c>
      <c r="B32" s="314"/>
      <c r="C32" s="314"/>
      <c r="D32" s="314"/>
    </row>
    <row r="33" spans="1:4" ht="15.75">
      <c r="A33" s="312" t="s">
        <v>249</v>
      </c>
      <c r="B33" s="313"/>
      <c r="C33" s="313"/>
      <c r="D33" s="313"/>
    </row>
  </sheetData>
  <sheetProtection/>
  <mergeCells count="7">
    <mergeCell ref="A32:D32"/>
    <mergeCell ref="A33:D33"/>
    <mergeCell ref="A31:D31"/>
    <mergeCell ref="D1:D2"/>
    <mergeCell ref="A1:A2"/>
    <mergeCell ref="B1:B2"/>
    <mergeCell ref="C1:C2"/>
  </mergeCells>
  <printOptions/>
  <pageMargins left="0.69" right="0.36" top="0.28" bottom="0.16" header="0.17" footer="0.16"/>
  <pageSetup horizontalDpi="600" verticalDpi="600" orientation="landscape" paperSize="9" r:id="rId1"/>
  <ignoredErrors>
    <ignoredError sqref="D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E3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4" max="4" width="17.140625" style="0" customWidth="1"/>
    <col min="5" max="5" width="0" style="0" hidden="1" customWidth="1"/>
  </cols>
  <sheetData>
    <row r="1" spans="1:4" ht="12.75" customHeight="1">
      <c r="A1" s="318" t="s">
        <v>8</v>
      </c>
      <c r="B1" s="315" t="s">
        <v>6</v>
      </c>
      <c r="C1" s="315" t="s">
        <v>7</v>
      </c>
      <c r="D1" s="315" t="s">
        <v>4</v>
      </c>
    </row>
    <row r="2" spans="1:4" ht="13.5" customHeight="1" thickBot="1">
      <c r="A2" s="319"/>
      <c r="B2" s="316"/>
      <c r="C2" s="316"/>
      <c r="D2" s="316"/>
    </row>
    <row r="3" spans="1:4" ht="15.75" customHeight="1" thickBot="1">
      <c r="A3" s="165" t="s">
        <v>22</v>
      </c>
      <c r="B3" s="166" t="s">
        <v>371</v>
      </c>
      <c r="C3" s="166"/>
      <c r="D3" s="166"/>
    </row>
    <row r="4" spans="1:5" ht="15">
      <c r="A4" s="167" t="s">
        <v>9</v>
      </c>
      <c r="B4" s="168"/>
      <c r="C4" s="169">
        <f>C5+C6+C7</f>
        <v>355</v>
      </c>
      <c r="D4" s="169">
        <f>D5+D6+D7</f>
        <v>361.11</v>
      </c>
      <c r="E4">
        <f>D4*100/D30</f>
        <v>23.195657759506677</v>
      </c>
    </row>
    <row r="5" spans="1:4" ht="13.5" customHeight="1">
      <c r="A5" s="7" t="s">
        <v>267</v>
      </c>
      <c r="B5" s="1" t="s">
        <v>130</v>
      </c>
      <c r="C5" s="10">
        <v>150</v>
      </c>
      <c r="D5" s="10">
        <v>175.4</v>
      </c>
    </row>
    <row r="6" spans="1:4" ht="13.5" customHeight="1">
      <c r="A6" s="8"/>
      <c r="B6" s="2" t="s">
        <v>60</v>
      </c>
      <c r="C6" s="11">
        <v>25</v>
      </c>
      <c r="D6" s="11">
        <v>85.45</v>
      </c>
    </row>
    <row r="7" spans="1:4" ht="13.5" customHeight="1" thickBot="1">
      <c r="A7" s="14"/>
      <c r="B7" s="15" t="s">
        <v>233</v>
      </c>
      <c r="C7" s="16">
        <v>180</v>
      </c>
      <c r="D7" s="16">
        <v>100.26</v>
      </c>
    </row>
    <row r="8" spans="1:5" ht="15">
      <c r="A8" s="167" t="s">
        <v>222</v>
      </c>
      <c r="B8" s="107"/>
      <c r="C8" s="186">
        <v>0.05</v>
      </c>
      <c r="D8" s="185">
        <f>D9+D10</f>
        <v>111.21</v>
      </c>
      <c r="E8">
        <f>D8*100/D30</f>
        <v>7.143499486125385</v>
      </c>
    </row>
    <row r="9" spans="1:4" ht="15">
      <c r="A9" s="103" t="s">
        <v>268</v>
      </c>
      <c r="B9" s="2" t="s">
        <v>284</v>
      </c>
      <c r="C9" s="11">
        <v>180</v>
      </c>
      <c r="D9" s="11">
        <v>75.96</v>
      </c>
    </row>
    <row r="10" spans="1:4" ht="15">
      <c r="A10" s="9"/>
      <c r="B10" s="4" t="s">
        <v>298</v>
      </c>
      <c r="C10" s="11">
        <v>10</v>
      </c>
      <c r="D10" s="12">
        <v>35.25</v>
      </c>
    </row>
    <row r="11" spans="1:5" ht="15">
      <c r="A11" s="180" t="s">
        <v>10</v>
      </c>
      <c r="B11" s="181"/>
      <c r="C11" s="182">
        <f>C12+C13+C14+C15+C16+C17+C18+C19</f>
        <v>570</v>
      </c>
      <c r="D11" s="182">
        <f>D12+D13+D14+D15+D16+D17+D18+D19</f>
        <v>565.19</v>
      </c>
      <c r="E11">
        <f>D11*100/D30</f>
        <v>36.30459917780062</v>
      </c>
    </row>
    <row r="12" spans="1:5" ht="22.5" customHeight="1">
      <c r="A12" s="172" t="s">
        <v>269</v>
      </c>
      <c r="B12" s="20" t="s">
        <v>260</v>
      </c>
      <c r="C12" s="13">
        <v>40</v>
      </c>
      <c r="D12" s="13">
        <v>40.74</v>
      </c>
      <c r="E12" s="214"/>
    </row>
    <row r="13" spans="1:4" ht="13.5" customHeight="1">
      <c r="A13" s="173"/>
      <c r="B13" s="5" t="s">
        <v>116</v>
      </c>
      <c r="C13" s="13">
        <v>150</v>
      </c>
      <c r="D13" s="13">
        <v>148.09</v>
      </c>
    </row>
    <row r="14" spans="1:4" ht="15">
      <c r="A14" s="174"/>
      <c r="B14" s="5" t="s">
        <v>73</v>
      </c>
      <c r="C14" s="13">
        <v>80</v>
      </c>
      <c r="D14" s="13">
        <v>180.5</v>
      </c>
    </row>
    <row r="15" spans="1:4" ht="15">
      <c r="A15" s="175"/>
      <c r="B15" s="2" t="s">
        <v>329</v>
      </c>
      <c r="C15" s="11">
        <v>110</v>
      </c>
      <c r="D15" s="11">
        <v>90.22</v>
      </c>
    </row>
    <row r="16" spans="1:4" ht="15">
      <c r="A16" s="8"/>
      <c r="B16" s="2" t="s">
        <v>69</v>
      </c>
      <c r="C16" s="38">
        <v>20</v>
      </c>
      <c r="D16" s="38">
        <v>24.49</v>
      </c>
    </row>
    <row r="17" spans="1:4" ht="15">
      <c r="A17" s="103"/>
      <c r="B17" s="2" t="s">
        <v>195</v>
      </c>
      <c r="C17" s="11">
        <v>150</v>
      </c>
      <c r="D17" s="11">
        <v>37.85</v>
      </c>
    </row>
    <row r="18" spans="1:4" ht="15">
      <c r="A18" s="103"/>
      <c r="B18" s="2" t="s">
        <v>297</v>
      </c>
      <c r="C18" s="11">
        <v>10</v>
      </c>
      <c r="D18" s="11">
        <v>19.8</v>
      </c>
    </row>
    <row r="19" spans="1:4" ht="15.75" thickBot="1">
      <c r="A19" s="14"/>
      <c r="B19" s="15" t="s">
        <v>231</v>
      </c>
      <c r="C19" s="16">
        <v>10</v>
      </c>
      <c r="D19" s="16">
        <v>23.5</v>
      </c>
    </row>
    <row r="20" spans="1:5" ht="15">
      <c r="A20" s="180" t="s">
        <v>11</v>
      </c>
      <c r="B20" s="181"/>
      <c r="C20" s="182">
        <f>C21+95</f>
        <v>245</v>
      </c>
      <c r="D20" s="182">
        <f>D21+D22</f>
        <v>160.17000000000002</v>
      </c>
      <c r="E20">
        <f>D20*100/D30</f>
        <v>10.288412127440905</v>
      </c>
    </row>
    <row r="21" spans="1:5" ht="15">
      <c r="A21" s="9" t="s">
        <v>270</v>
      </c>
      <c r="B21" s="3" t="s">
        <v>198</v>
      </c>
      <c r="C21" s="12">
        <v>150</v>
      </c>
      <c r="D21" s="12">
        <v>115.5</v>
      </c>
      <c r="E21" s="214"/>
    </row>
    <row r="22" spans="1:5" ht="15.75" thickBot="1">
      <c r="A22" s="9"/>
      <c r="B22" s="4" t="s">
        <v>266</v>
      </c>
      <c r="C22" s="11" t="s">
        <v>283</v>
      </c>
      <c r="D22" s="11">
        <v>44.67</v>
      </c>
      <c r="E22" s="214"/>
    </row>
    <row r="23" spans="1:5" ht="15">
      <c r="A23" s="170" t="s">
        <v>12</v>
      </c>
      <c r="B23" s="171"/>
      <c r="C23" s="183">
        <f>C24+C25+C26+C27+C28+C29</f>
        <v>426</v>
      </c>
      <c r="D23" s="169">
        <f>D24+D25+D26+D27+D28+D29</f>
        <v>359.12</v>
      </c>
      <c r="E23">
        <f>D23*100/D30</f>
        <v>23.06783144912641</v>
      </c>
    </row>
    <row r="24" spans="1:5" ht="24.75" customHeight="1">
      <c r="A24" s="8" t="s">
        <v>271</v>
      </c>
      <c r="B24" s="20" t="s">
        <v>350</v>
      </c>
      <c r="C24" s="13">
        <v>40</v>
      </c>
      <c r="D24" s="13">
        <v>35.73</v>
      </c>
      <c r="E24" s="214"/>
    </row>
    <row r="25" spans="1:4" ht="21" customHeight="1">
      <c r="A25" s="174"/>
      <c r="B25" s="6" t="s">
        <v>351</v>
      </c>
      <c r="C25" s="13">
        <v>185</v>
      </c>
      <c r="D25" s="13">
        <v>205.94</v>
      </c>
    </row>
    <row r="26" spans="1:4" ht="15">
      <c r="A26" s="174"/>
      <c r="B26" s="5" t="s">
        <v>327</v>
      </c>
      <c r="C26" s="13">
        <v>150</v>
      </c>
      <c r="D26" s="13">
        <v>12.48</v>
      </c>
    </row>
    <row r="27" spans="1:4" ht="15">
      <c r="A27" s="174"/>
      <c r="B27" s="5" t="s">
        <v>296</v>
      </c>
      <c r="C27" s="13">
        <v>35</v>
      </c>
      <c r="D27" s="13">
        <v>69.3</v>
      </c>
    </row>
    <row r="28" spans="1:4" ht="16.5" customHeight="1" thickBot="1">
      <c r="A28" s="14"/>
      <c r="B28" s="15" t="s">
        <v>62</v>
      </c>
      <c r="C28" s="16">
        <v>15</v>
      </c>
      <c r="D28" s="16">
        <v>35.25</v>
      </c>
    </row>
    <row r="29" spans="1:4" ht="16.5" customHeight="1">
      <c r="A29" s="191"/>
      <c r="B29" s="3" t="s">
        <v>237</v>
      </c>
      <c r="C29" s="12">
        <v>1</v>
      </c>
      <c r="D29" s="12">
        <v>0.42</v>
      </c>
    </row>
    <row r="30" spans="1:4" ht="21.75" customHeight="1" thickBot="1">
      <c r="A30" s="176" t="s">
        <v>23</v>
      </c>
      <c r="B30" s="177"/>
      <c r="C30" s="177"/>
      <c r="D30" s="19">
        <f>D4+D8+D11+D20+D23</f>
        <v>1556.8000000000002</v>
      </c>
    </row>
    <row r="31" spans="1:4" ht="15.75" customHeight="1">
      <c r="A31" s="314" t="s">
        <v>63</v>
      </c>
      <c r="B31" s="314"/>
      <c r="C31" s="314"/>
      <c r="D31" s="314"/>
    </row>
    <row r="32" spans="1:4" ht="15">
      <c r="A32" s="324" t="s">
        <v>246</v>
      </c>
      <c r="B32" s="324"/>
      <c r="C32" s="324"/>
      <c r="D32" s="324"/>
    </row>
    <row r="33" ht="12.75">
      <c r="A33" s="216" t="s">
        <v>259</v>
      </c>
    </row>
    <row r="34" ht="12.75">
      <c r="A34" t="s">
        <v>258</v>
      </c>
    </row>
    <row r="36" ht="14.25">
      <c r="D36" s="254"/>
    </row>
  </sheetData>
  <sheetProtection/>
  <mergeCells count="6">
    <mergeCell ref="A32:D32"/>
    <mergeCell ref="A31:D31"/>
    <mergeCell ref="D1:D2"/>
    <mergeCell ref="A1:A2"/>
    <mergeCell ref="B1:B2"/>
    <mergeCell ref="C1:C2"/>
  </mergeCells>
  <printOptions/>
  <pageMargins left="0.75" right="0.54" top="0.44" bottom="0.25" header="0.37" footer="0.16"/>
  <pageSetup horizontalDpi="600" verticalDpi="600" orientation="landscape" paperSize="9" r:id="rId1"/>
  <ignoredErrors>
    <ignoredError sqref="D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27" t="s">
        <v>367</v>
      </c>
      <c r="B1" s="327"/>
      <c r="C1" s="327"/>
      <c r="D1" s="327"/>
      <c r="E1" s="327"/>
      <c r="F1" s="327"/>
    </row>
    <row r="2" ht="13.5" thickBot="1"/>
    <row r="3" spans="1:6" ht="14.25" customHeight="1">
      <c r="A3" s="318" t="s">
        <v>8</v>
      </c>
      <c r="B3" s="320" t="s">
        <v>3</v>
      </c>
      <c r="C3" s="320"/>
      <c r="D3" s="320"/>
      <c r="E3" s="315" t="s">
        <v>4</v>
      </c>
      <c r="F3" s="317" t="s">
        <v>5</v>
      </c>
    </row>
    <row r="4" spans="1:6" ht="15" thickBot="1">
      <c r="A4" s="328"/>
      <c r="B4" s="21" t="s">
        <v>0</v>
      </c>
      <c r="C4" s="21" t="s">
        <v>1</v>
      </c>
      <c r="D4" s="21" t="s">
        <v>2</v>
      </c>
      <c r="E4" s="325"/>
      <c r="F4" s="326"/>
    </row>
    <row r="5" spans="1:6" ht="15" thickBot="1">
      <c r="A5" s="22"/>
      <c r="B5" s="23"/>
      <c r="C5" s="23"/>
      <c r="D5" s="23"/>
      <c r="E5" s="23"/>
      <c r="F5" s="24"/>
    </row>
    <row r="6" spans="1:6" ht="15.75">
      <c r="A6" s="26" t="s">
        <v>24</v>
      </c>
      <c r="B6" s="17"/>
      <c r="C6" s="17"/>
      <c r="D6" s="17"/>
      <c r="E6" s="17"/>
      <c r="F6" s="18"/>
    </row>
    <row r="7" spans="1:6" ht="15">
      <c r="A7" s="39" t="s">
        <v>84</v>
      </c>
      <c r="B7" s="10" t="e">
        <f>'День 1 Пн'!#REF!</f>
        <v>#REF!</v>
      </c>
      <c r="C7" s="10" t="e">
        <f>'День 1 Пн'!#REF!</f>
        <v>#REF!</v>
      </c>
      <c r="D7" s="10" t="e">
        <f>'День 1 Пн'!#REF!</f>
        <v>#REF!</v>
      </c>
      <c r="E7" s="10">
        <f>'День 1 Пн'!D31</f>
        <v>1530.69</v>
      </c>
      <c r="F7" s="10" t="e">
        <f>'День 1 Пн'!#REF!</f>
        <v>#REF!</v>
      </c>
    </row>
    <row r="8" spans="1:6" ht="15">
      <c r="A8" s="39" t="s">
        <v>85</v>
      </c>
      <c r="B8" s="25" t="e">
        <f>'День 2 Вт'!#REF!</f>
        <v>#REF!</v>
      </c>
      <c r="C8" s="25" t="e">
        <f>'День 2 Вт'!#REF!</f>
        <v>#REF!</v>
      </c>
      <c r="D8" s="25" t="e">
        <f>'День 2 Вт'!#REF!</f>
        <v>#REF!</v>
      </c>
      <c r="E8" s="25">
        <f>'День 2 Вт'!D31</f>
        <v>1737.3500000000001</v>
      </c>
      <c r="F8" s="25" t="e">
        <f>'День 2 Вт'!#REF!</f>
        <v>#REF!</v>
      </c>
    </row>
    <row r="9" spans="1:6" ht="15">
      <c r="A9" s="39" t="s">
        <v>86</v>
      </c>
      <c r="B9" s="25" t="e">
        <f>'День 3 Ср'!#REF!</f>
        <v>#REF!</v>
      </c>
      <c r="C9" s="25" t="e">
        <f>'День 3 Ср'!#REF!</f>
        <v>#REF!</v>
      </c>
      <c r="D9" s="25" t="e">
        <f>'День 3 Ср'!#REF!</f>
        <v>#REF!</v>
      </c>
      <c r="E9" s="25">
        <f>'День 3 Ср'!D32</f>
        <v>1694.8700000000001</v>
      </c>
      <c r="F9" s="25" t="e">
        <f>'День 3 Ср'!#REF!</f>
        <v>#REF!</v>
      </c>
    </row>
    <row r="10" spans="1:6" ht="15">
      <c r="A10" s="39" t="s">
        <v>87</v>
      </c>
      <c r="B10" s="10" t="e">
        <f>'День 4 Чт'!#REF!</f>
        <v>#REF!</v>
      </c>
      <c r="C10" s="10" t="e">
        <f>'День 4 Чт'!#REF!</f>
        <v>#REF!</v>
      </c>
      <c r="D10" s="10" t="e">
        <f>'День 4 Чт'!#REF!</f>
        <v>#REF!</v>
      </c>
      <c r="E10" s="10">
        <f>'День 4 Чт'!D29</f>
        <v>1644.71</v>
      </c>
      <c r="F10" s="10" t="e">
        <f>'День 4 Чт'!#REF!</f>
        <v>#REF!</v>
      </c>
    </row>
    <row r="11" spans="1:6" ht="15">
      <c r="A11" s="39" t="s">
        <v>88</v>
      </c>
      <c r="B11" s="25" t="e">
        <f>'День 5 Пт'!#REF!</f>
        <v>#REF!</v>
      </c>
      <c r="C11" s="25" t="e">
        <f>'День 5 Пт'!#REF!</f>
        <v>#REF!</v>
      </c>
      <c r="D11" s="25" t="e">
        <f>'День 5 Пт'!#REF!</f>
        <v>#REF!</v>
      </c>
      <c r="E11" s="25">
        <f>'День 5 Пт'!D30</f>
        <v>1650.8100000000002</v>
      </c>
      <c r="F11" s="25" t="e">
        <f>'День 5 Пт'!#REF!</f>
        <v>#REF!</v>
      </c>
    </row>
    <row r="12" spans="1:6" ht="15">
      <c r="A12" s="39" t="s">
        <v>89</v>
      </c>
      <c r="B12" s="10" t="e">
        <f>'День 6 Пн'!#REF!</f>
        <v>#REF!</v>
      </c>
      <c r="C12" s="10" t="e">
        <f>'День 6 Пн'!#REF!</f>
        <v>#REF!</v>
      </c>
      <c r="D12" s="10" t="e">
        <f>'День 6 Пн'!#REF!</f>
        <v>#REF!</v>
      </c>
      <c r="E12" s="10">
        <f>'День 6 Пн'!D32</f>
        <v>1751.6299999999999</v>
      </c>
      <c r="F12" s="10" t="e">
        <f>'День 6 Пн'!#REF!</f>
        <v>#REF!</v>
      </c>
    </row>
    <row r="13" spans="1:6" ht="15">
      <c r="A13" s="39" t="s">
        <v>90</v>
      </c>
      <c r="B13" s="25" t="e">
        <f>'День 7 Вт'!#REF!</f>
        <v>#REF!</v>
      </c>
      <c r="C13" s="25" t="e">
        <f>'День 7 Вт'!#REF!</f>
        <v>#REF!</v>
      </c>
      <c r="D13" s="25" t="e">
        <f>'День 7 Вт'!#REF!</f>
        <v>#REF!</v>
      </c>
      <c r="E13" s="25">
        <f>'День 7 Вт'!D30</f>
        <v>1551.81</v>
      </c>
      <c r="F13" s="25" t="e">
        <f>'День 7 Вт'!#REF!</f>
        <v>#REF!</v>
      </c>
    </row>
    <row r="14" spans="1:6" ht="15">
      <c r="A14" s="39" t="s">
        <v>91</v>
      </c>
      <c r="B14" s="10" t="e">
        <f>'День 8 Ср'!#REF!</f>
        <v>#REF!</v>
      </c>
      <c r="C14" s="10" t="e">
        <f>'День 8 Ср'!#REF!</f>
        <v>#REF!</v>
      </c>
      <c r="D14" s="10" t="e">
        <f>'День 8 Ср'!#REF!</f>
        <v>#REF!</v>
      </c>
      <c r="E14" s="10">
        <f>'День 8 Ср'!D30</f>
        <v>1679.53</v>
      </c>
      <c r="F14" s="10" t="e">
        <f>'День 8 Ср'!#REF!</f>
        <v>#REF!</v>
      </c>
    </row>
    <row r="15" spans="1:6" ht="15">
      <c r="A15" s="39" t="s">
        <v>92</v>
      </c>
      <c r="B15" s="25" t="e">
        <f>'День 9 Чт'!#REF!</f>
        <v>#REF!</v>
      </c>
      <c r="C15" s="25" t="e">
        <f>'День 9 Чт'!#REF!</f>
        <v>#REF!</v>
      </c>
      <c r="D15" s="25" t="e">
        <f>'День 9 Чт'!#REF!</f>
        <v>#REF!</v>
      </c>
      <c r="E15" s="25">
        <f>'День 9 Чт'!D30</f>
        <v>1575.32</v>
      </c>
      <c r="F15" s="25" t="e">
        <f>'День 9 Чт'!#REF!</f>
        <v>#REF!</v>
      </c>
    </row>
    <row r="16" spans="1:6" ht="15.75" thickBot="1">
      <c r="A16" s="40" t="s">
        <v>93</v>
      </c>
      <c r="B16" s="37" t="e">
        <f>'День 10 Пт'!#REF!</f>
        <v>#REF!</v>
      </c>
      <c r="C16" s="37" t="e">
        <f>'День 10 Пт'!#REF!</f>
        <v>#REF!</v>
      </c>
      <c r="D16" s="37" t="e">
        <f>'День 10 Пт'!#REF!</f>
        <v>#REF!</v>
      </c>
      <c r="E16" s="37">
        <f>'День 10 Пт'!D30</f>
        <v>1556.8000000000002</v>
      </c>
      <c r="F16" s="37" t="e">
        <f>'День 10 Пт'!#REF!</f>
        <v>#REF!</v>
      </c>
    </row>
    <row r="17" spans="1:6" ht="20.25" customHeight="1" thickBot="1">
      <c r="A17" s="33" t="s">
        <v>27</v>
      </c>
      <c r="B17" s="27" t="e">
        <f>SUM(B7:B16)</f>
        <v>#REF!</v>
      </c>
      <c r="C17" s="27" t="e">
        <f>SUM(C7:C16)</f>
        <v>#REF!</v>
      </c>
      <c r="D17" s="27" t="e">
        <f>SUM(D7:D16)</f>
        <v>#REF!</v>
      </c>
      <c r="E17" s="27">
        <f>SUM(E7:E16)</f>
        <v>16373.52</v>
      </c>
      <c r="F17" s="28" t="e">
        <f>SUM(F7:F16)</f>
        <v>#REF!</v>
      </c>
    </row>
    <row r="18" spans="1:6" ht="30" customHeight="1" thickBot="1">
      <c r="A18" s="29" t="s">
        <v>26</v>
      </c>
      <c r="B18" s="207" t="e">
        <f>B17/10</f>
        <v>#REF!</v>
      </c>
      <c r="C18" s="207" t="e">
        <f>C17/10</f>
        <v>#REF!</v>
      </c>
      <c r="D18" s="207" t="e">
        <f>D17/10</f>
        <v>#REF!</v>
      </c>
      <c r="E18" s="30">
        <f>E17/10</f>
        <v>1637.352</v>
      </c>
      <c r="F18" s="31" t="e">
        <f>F17/10</f>
        <v>#REF!</v>
      </c>
    </row>
    <row r="19" spans="1:6" ht="59.25" customHeight="1" thickBot="1">
      <c r="A19" s="29" t="s">
        <v>25</v>
      </c>
      <c r="B19" s="34">
        <v>0.15</v>
      </c>
      <c r="C19" s="34">
        <v>0.31</v>
      </c>
      <c r="D19" s="34">
        <v>0.54</v>
      </c>
      <c r="E19" s="34">
        <v>1</v>
      </c>
      <c r="F19" s="32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8.75">
      <c r="A1" s="329" t="s">
        <v>295</v>
      </c>
      <c r="B1" s="330"/>
      <c r="C1" s="330"/>
      <c r="D1" s="330"/>
      <c r="E1" s="330"/>
      <c r="F1" s="330"/>
    </row>
    <row r="2" spans="1:5" ht="12" customHeight="1">
      <c r="A2" s="228"/>
      <c r="B2" s="228"/>
      <c r="C2" s="228"/>
      <c r="D2" s="228"/>
      <c r="E2" s="228"/>
    </row>
    <row r="3" spans="1:6" ht="15.75">
      <c r="A3" s="327" t="s">
        <v>368</v>
      </c>
      <c r="B3" s="327"/>
      <c r="C3" s="327"/>
      <c r="D3" s="327"/>
      <c r="E3" s="327"/>
      <c r="F3" s="327"/>
    </row>
    <row r="4" ht="13.5" thickBot="1"/>
    <row r="5" spans="1:6" ht="16.5" thickBot="1">
      <c r="A5" s="233" t="s">
        <v>8</v>
      </c>
      <c r="B5" s="234" t="s">
        <v>290</v>
      </c>
      <c r="C5" s="234" t="s">
        <v>291</v>
      </c>
      <c r="D5" s="234" t="s">
        <v>292</v>
      </c>
      <c r="E5" s="234" t="s">
        <v>293</v>
      </c>
      <c r="F5" s="235" t="s">
        <v>294</v>
      </c>
    </row>
    <row r="6" spans="1:6" ht="39" customHeight="1">
      <c r="A6" s="236" t="s">
        <v>302</v>
      </c>
      <c r="B6" s="231">
        <f>('День 1 Пн'!E4+'День 2 Вт'!E4+'День 3 Ср'!E4+'День 4 Чт'!E4+'День 5 Пт'!E4+'День 6 Пн'!E4+'День 7 Вт'!E4+'День 8 Ср'!E4+'День 9 Чт'!E4+'День 10 Пт'!E4)/10</f>
        <v>20.318721820850957</v>
      </c>
      <c r="C6" s="232">
        <f>('День 1 Пн'!E8+'День 2 Вт'!E8+'День 3 Ср'!E8+'День 4 Чт'!E8+'День 5 Пт'!E8+'День 6 Пн'!E8+'День 7 Вт'!E8+'День 8 Ср'!E8+'День 9 Чт'!E8+'День 10 Пт'!E8)/10</f>
        <v>4.721315440716451</v>
      </c>
      <c r="D6" s="253">
        <f>('День 1 Пн'!E11+'День 2 Вт'!E10+'День 3 Ср'!E10+'День 4 Чт'!E10+'День 5 Пт'!E11+'День 6 Пн'!E11+'День 7 Вт'!E10+'День 8 Ср'!E10+'День 9 Чт'!E10+'День 10 Пт'!E11)/10</f>
        <v>34.614784580598666</v>
      </c>
      <c r="E6" s="232">
        <f>('День 1 Пн'!E19+'День 2 Вт'!E18+'День 3 Ср'!E19+'День 4 Чт'!E18+'День 5 Пт'!E18+'День 6 Пн'!E19+'День 7 Вт'!E19+'День 8 Ср'!E17+'День 9 Чт'!E18+'День 10 Пт'!E20)/10</f>
        <v>15.081694810665581</v>
      </c>
      <c r="F6" s="237">
        <f>('День 1 Пн'!E22+'День 2 Вт'!E21+'День 3 Ср'!E23+'День 4 Чт'!E21+'День 5 Пт'!E21+'День 6 Пн'!E23+'День 7 Вт'!E22+'День 8 Ср'!E21+'День 9 Чт'!E21+'День 10 Пт'!E23)/10</f>
        <v>25.263483347168346</v>
      </c>
    </row>
    <row r="7" spans="1:6" ht="45.75" thickBot="1">
      <c r="A7" s="238" t="s">
        <v>301</v>
      </c>
      <c r="B7" s="239">
        <v>20</v>
      </c>
      <c r="C7" s="239">
        <v>5</v>
      </c>
      <c r="D7" s="239">
        <v>35</v>
      </c>
      <c r="E7" s="239">
        <v>15</v>
      </c>
      <c r="F7" s="240">
        <v>25</v>
      </c>
    </row>
    <row r="8" ht="15">
      <c r="A8" s="226"/>
    </row>
    <row r="9" ht="15">
      <c r="A9" s="226"/>
    </row>
    <row r="10" ht="15">
      <c r="A10" s="226"/>
    </row>
    <row r="11" ht="15">
      <c r="A11" s="226"/>
    </row>
    <row r="12" ht="15">
      <c r="A12" s="226"/>
    </row>
    <row r="13" ht="15">
      <c r="A13" s="226"/>
    </row>
    <row r="14" ht="15">
      <c r="A14" s="226"/>
    </row>
    <row r="15" ht="15">
      <c r="A15" s="226"/>
    </row>
    <row r="16" ht="14.25">
      <c r="A16" s="227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1">
      <selection activeCell="A4" sqref="A4:E4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08" t="s">
        <v>131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 t="s">
        <v>132</v>
      </c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27" ht="15" customHeight="1">
      <c r="A2" s="56"/>
      <c r="B2" s="57"/>
      <c r="C2" s="58"/>
      <c r="D2" s="298" t="s">
        <v>29</v>
      </c>
      <c r="E2" s="299"/>
      <c r="F2" s="309" t="s">
        <v>30</v>
      </c>
      <c r="G2" s="300"/>
      <c r="H2" s="310" t="s">
        <v>31</v>
      </c>
      <c r="I2" s="311"/>
      <c r="J2" s="309" t="s">
        <v>32</v>
      </c>
      <c r="K2" s="300"/>
      <c r="L2" s="298" t="s">
        <v>33</v>
      </c>
      <c r="M2" s="299"/>
      <c r="N2" s="309" t="s">
        <v>29</v>
      </c>
      <c r="O2" s="300"/>
      <c r="P2" s="310" t="s">
        <v>30</v>
      </c>
      <c r="Q2" s="311"/>
      <c r="R2" s="309" t="s">
        <v>31</v>
      </c>
      <c r="S2" s="300"/>
      <c r="T2" s="298" t="s">
        <v>32</v>
      </c>
      <c r="U2" s="299"/>
      <c r="V2" s="298" t="s">
        <v>33</v>
      </c>
      <c r="W2" s="300"/>
      <c r="X2" s="301" t="s">
        <v>133</v>
      </c>
      <c r="Y2" s="302"/>
      <c r="Z2" s="303" t="s">
        <v>134</v>
      </c>
      <c r="AA2" s="304"/>
    </row>
    <row r="3" spans="1:30" ht="27.75" customHeight="1">
      <c r="A3" s="59"/>
      <c r="B3" s="42" t="s">
        <v>135</v>
      </c>
      <c r="C3" s="46" t="s">
        <v>136</v>
      </c>
      <c r="D3" s="49" t="s">
        <v>137</v>
      </c>
      <c r="E3" s="50" t="s">
        <v>138</v>
      </c>
      <c r="F3" s="47" t="s">
        <v>137</v>
      </c>
      <c r="G3" s="51" t="s">
        <v>138</v>
      </c>
      <c r="H3" s="49" t="s">
        <v>137</v>
      </c>
      <c r="I3" s="50" t="s">
        <v>138</v>
      </c>
      <c r="J3" s="47" t="s">
        <v>137</v>
      </c>
      <c r="K3" s="51" t="s">
        <v>138</v>
      </c>
      <c r="L3" s="49" t="s">
        <v>137</v>
      </c>
      <c r="M3" s="50" t="s">
        <v>138</v>
      </c>
      <c r="N3" s="47" t="s">
        <v>137</v>
      </c>
      <c r="O3" s="51" t="s">
        <v>138</v>
      </c>
      <c r="P3" s="49" t="s">
        <v>137</v>
      </c>
      <c r="Q3" s="50" t="s">
        <v>138</v>
      </c>
      <c r="R3" s="47" t="s">
        <v>137</v>
      </c>
      <c r="S3" s="51" t="s">
        <v>138</v>
      </c>
      <c r="T3" s="49" t="s">
        <v>137</v>
      </c>
      <c r="U3" s="50" t="s">
        <v>138</v>
      </c>
      <c r="V3" s="49" t="s">
        <v>137</v>
      </c>
      <c r="W3" s="51" t="s">
        <v>138</v>
      </c>
      <c r="X3" s="43" t="s">
        <v>137</v>
      </c>
      <c r="Y3" s="60" t="s">
        <v>138</v>
      </c>
      <c r="Z3" s="43" t="s">
        <v>137</v>
      </c>
      <c r="AA3" s="60" t="s">
        <v>138</v>
      </c>
      <c r="AD3" t="s">
        <v>139</v>
      </c>
    </row>
    <row r="4" spans="1:27" ht="14.25" customHeight="1">
      <c r="A4" s="305" t="s">
        <v>369</v>
      </c>
      <c r="B4" s="306"/>
      <c r="C4" s="306"/>
      <c r="D4" s="306"/>
      <c r="E4" s="307"/>
      <c r="F4" s="48"/>
      <c r="G4" s="52"/>
      <c r="H4" s="44"/>
      <c r="I4" s="45"/>
      <c r="J4" s="48"/>
      <c r="K4" s="53"/>
      <c r="L4" s="44"/>
      <c r="M4" s="45"/>
      <c r="N4" s="48"/>
      <c r="O4" s="52"/>
      <c r="P4" s="44"/>
      <c r="Q4" s="45"/>
      <c r="R4" s="48"/>
      <c r="S4" s="52"/>
      <c r="T4" s="44"/>
      <c r="U4" s="45"/>
      <c r="V4" s="44"/>
      <c r="W4" s="52"/>
      <c r="X4" s="196"/>
      <c r="Y4" s="197"/>
      <c r="Z4" s="44"/>
      <c r="AA4" s="45"/>
    </row>
    <row r="5" spans="1:27" ht="27" customHeight="1">
      <c r="A5" s="61" t="s">
        <v>140</v>
      </c>
      <c r="B5" s="67">
        <v>40</v>
      </c>
      <c r="C5" s="68">
        <v>40</v>
      </c>
      <c r="D5" s="69">
        <v>45</v>
      </c>
      <c r="E5" s="70">
        <v>45</v>
      </c>
      <c r="F5" s="71">
        <v>45</v>
      </c>
      <c r="G5" s="72">
        <v>45</v>
      </c>
      <c r="H5" s="69">
        <v>20</v>
      </c>
      <c r="I5" s="70">
        <v>20</v>
      </c>
      <c r="J5" s="71">
        <v>45</v>
      </c>
      <c r="K5" s="72">
        <v>45</v>
      </c>
      <c r="L5" s="69">
        <v>45</v>
      </c>
      <c r="M5" s="70">
        <v>45</v>
      </c>
      <c r="N5" s="71">
        <v>45</v>
      </c>
      <c r="O5" s="72">
        <v>45</v>
      </c>
      <c r="P5" s="69">
        <v>45</v>
      </c>
      <c r="Q5" s="70">
        <v>45</v>
      </c>
      <c r="R5" s="71">
        <v>20</v>
      </c>
      <c r="S5" s="72">
        <v>20</v>
      </c>
      <c r="T5" s="69">
        <v>45</v>
      </c>
      <c r="U5" s="70">
        <v>45</v>
      </c>
      <c r="V5" s="71">
        <v>45</v>
      </c>
      <c r="W5" s="72">
        <v>45</v>
      </c>
      <c r="X5" s="198">
        <f>V5+T5+R5+P5+N5+L5+J5+H5+F5+D5</f>
        <v>400</v>
      </c>
      <c r="Y5" s="199">
        <f>W5+U5+S5+Q5+O5+M5+K5+I5+G5+E5</f>
        <v>400</v>
      </c>
      <c r="Z5" s="73">
        <f aca="true" t="shared" si="0" ref="Z5:AA36">X5/10</f>
        <v>40</v>
      </c>
      <c r="AA5" s="98">
        <f t="shared" si="0"/>
        <v>40</v>
      </c>
    </row>
    <row r="6" spans="1:27" ht="14.25" customHeight="1">
      <c r="A6" s="61" t="s">
        <v>141</v>
      </c>
      <c r="B6" s="283">
        <v>60</v>
      </c>
      <c r="C6" s="286">
        <v>60</v>
      </c>
      <c r="D6" s="69"/>
      <c r="E6" s="70"/>
      <c r="F6" s="71"/>
      <c r="G6" s="72"/>
      <c r="H6" s="69"/>
      <c r="I6" s="70"/>
      <c r="J6" s="71"/>
      <c r="K6" s="72"/>
      <c r="L6" s="69"/>
      <c r="M6" s="70"/>
      <c r="N6" s="71"/>
      <c r="O6" s="72"/>
      <c r="P6" s="69"/>
      <c r="Q6" s="70"/>
      <c r="R6" s="71"/>
      <c r="S6" s="72"/>
      <c r="T6" s="69"/>
      <c r="U6" s="70"/>
      <c r="V6" s="71"/>
      <c r="W6" s="72"/>
      <c r="X6" s="198">
        <f>X7+X8+X9</f>
        <v>597</v>
      </c>
      <c r="Y6" s="199">
        <f>Y7+Y8+Y9</f>
        <v>597</v>
      </c>
      <c r="Z6" s="73">
        <f t="shared" si="0"/>
        <v>59.7</v>
      </c>
      <c r="AA6" s="98">
        <f t="shared" si="0"/>
        <v>59.7</v>
      </c>
    </row>
    <row r="7" spans="1:27" ht="11.25" customHeight="1">
      <c r="A7" s="54" t="s">
        <v>142</v>
      </c>
      <c r="B7" s="284"/>
      <c r="C7" s="287"/>
      <c r="D7" s="69">
        <v>25</v>
      </c>
      <c r="E7" s="70">
        <v>25</v>
      </c>
      <c r="F7" s="71">
        <v>25</v>
      </c>
      <c r="G7" s="72">
        <v>25</v>
      </c>
      <c r="H7" s="69">
        <v>31</v>
      </c>
      <c r="I7" s="70">
        <v>31</v>
      </c>
      <c r="J7" s="71">
        <v>25</v>
      </c>
      <c r="K7" s="72">
        <v>25</v>
      </c>
      <c r="L7" s="69">
        <v>20</v>
      </c>
      <c r="M7" s="70">
        <v>20</v>
      </c>
      <c r="N7" s="71">
        <v>20</v>
      </c>
      <c r="O7" s="72">
        <v>20</v>
      </c>
      <c r="P7" s="69">
        <v>30</v>
      </c>
      <c r="Q7" s="70">
        <v>30</v>
      </c>
      <c r="R7" s="71">
        <v>10</v>
      </c>
      <c r="S7" s="72">
        <v>10</v>
      </c>
      <c r="T7" s="69">
        <v>40</v>
      </c>
      <c r="U7" s="70">
        <v>40</v>
      </c>
      <c r="V7" s="71">
        <v>25</v>
      </c>
      <c r="W7" s="72">
        <v>25</v>
      </c>
      <c r="X7" s="198">
        <f aca="true" t="shared" si="1" ref="X7:Y11">V7+T7+R7+P7+N7+L7+J7+H7+F7+D7</f>
        <v>251</v>
      </c>
      <c r="Y7" s="199">
        <f t="shared" si="1"/>
        <v>251</v>
      </c>
      <c r="Z7" s="73">
        <f t="shared" si="0"/>
        <v>25.1</v>
      </c>
      <c r="AA7" s="98">
        <f t="shared" si="0"/>
        <v>25.1</v>
      </c>
    </row>
    <row r="8" spans="1:27" ht="12.75" customHeight="1">
      <c r="A8" s="54" t="s">
        <v>143</v>
      </c>
      <c r="B8" s="284"/>
      <c r="C8" s="287"/>
      <c r="D8" s="69">
        <v>25</v>
      </c>
      <c r="E8" s="70">
        <v>25</v>
      </c>
      <c r="F8" s="71">
        <v>29</v>
      </c>
      <c r="G8" s="72">
        <v>29</v>
      </c>
      <c r="H8" s="69">
        <v>50</v>
      </c>
      <c r="I8" s="70">
        <v>50</v>
      </c>
      <c r="J8" s="71">
        <v>24</v>
      </c>
      <c r="K8" s="72">
        <v>24</v>
      </c>
      <c r="L8" s="69">
        <v>20</v>
      </c>
      <c r="M8" s="70">
        <v>20</v>
      </c>
      <c r="N8" s="71">
        <v>40</v>
      </c>
      <c r="O8" s="72">
        <v>40</v>
      </c>
      <c r="P8" s="69">
        <v>26</v>
      </c>
      <c r="Q8" s="70">
        <v>26</v>
      </c>
      <c r="R8" s="71">
        <v>50</v>
      </c>
      <c r="S8" s="72">
        <v>50</v>
      </c>
      <c r="T8" s="69">
        <v>26</v>
      </c>
      <c r="U8" s="70">
        <v>26</v>
      </c>
      <c r="V8" s="71">
        <v>40</v>
      </c>
      <c r="W8" s="72">
        <v>40</v>
      </c>
      <c r="X8" s="198">
        <f t="shared" si="1"/>
        <v>330</v>
      </c>
      <c r="Y8" s="199">
        <f t="shared" si="1"/>
        <v>330</v>
      </c>
      <c r="Z8" s="73">
        <f t="shared" si="0"/>
        <v>33</v>
      </c>
      <c r="AA8" s="98">
        <f t="shared" si="0"/>
        <v>33</v>
      </c>
    </row>
    <row r="9" spans="1:27" ht="15">
      <c r="A9" s="54" t="s">
        <v>144</v>
      </c>
      <c r="B9" s="285"/>
      <c r="C9" s="288"/>
      <c r="D9" s="69"/>
      <c r="E9" s="70"/>
      <c r="F9" s="71">
        <v>3</v>
      </c>
      <c r="G9" s="72">
        <v>3</v>
      </c>
      <c r="H9" s="69"/>
      <c r="I9" s="70"/>
      <c r="J9" s="71">
        <v>4</v>
      </c>
      <c r="K9" s="72">
        <v>4</v>
      </c>
      <c r="L9" s="69"/>
      <c r="M9" s="70"/>
      <c r="N9" s="71">
        <v>6</v>
      </c>
      <c r="O9" s="72">
        <v>6</v>
      </c>
      <c r="P9" s="69"/>
      <c r="Q9" s="70"/>
      <c r="R9" s="71"/>
      <c r="S9" s="72"/>
      <c r="T9" s="69"/>
      <c r="U9" s="70"/>
      <c r="V9" s="71">
        <v>3</v>
      </c>
      <c r="W9" s="72">
        <v>3</v>
      </c>
      <c r="X9" s="198">
        <f t="shared" si="1"/>
        <v>16</v>
      </c>
      <c r="Y9" s="199">
        <f t="shared" si="1"/>
        <v>16</v>
      </c>
      <c r="Z9" s="73">
        <f t="shared" si="0"/>
        <v>1.6</v>
      </c>
      <c r="AA9" s="98">
        <f t="shared" si="0"/>
        <v>1.6</v>
      </c>
    </row>
    <row r="10" spans="1:27" ht="14.25" customHeight="1">
      <c r="A10" s="61" t="s">
        <v>145</v>
      </c>
      <c r="B10" s="67">
        <v>25</v>
      </c>
      <c r="C10" s="68">
        <v>25</v>
      </c>
      <c r="D10" s="69">
        <v>6.5</v>
      </c>
      <c r="E10" s="70">
        <v>6.5</v>
      </c>
      <c r="F10" s="71">
        <v>43</v>
      </c>
      <c r="G10" s="72">
        <v>43</v>
      </c>
      <c r="H10" s="69">
        <v>36</v>
      </c>
      <c r="I10" s="70">
        <v>36</v>
      </c>
      <c r="J10" s="71">
        <v>40</v>
      </c>
      <c r="K10" s="72">
        <v>40</v>
      </c>
      <c r="L10" s="69">
        <v>2</v>
      </c>
      <c r="M10" s="70">
        <v>2</v>
      </c>
      <c r="N10" s="71">
        <v>10.5</v>
      </c>
      <c r="O10" s="72">
        <v>10.5</v>
      </c>
      <c r="P10" s="160">
        <v>43</v>
      </c>
      <c r="Q10" s="70">
        <v>43</v>
      </c>
      <c r="R10" s="71">
        <v>32</v>
      </c>
      <c r="S10" s="72">
        <v>32</v>
      </c>
      <c r="T10" s="69">
        <v>36</v>
      </c>
      <c r="U10" s="70">
        <v>36</v>
      </c>
      <c r="V10" s="71">
        <v>3</v>
      </c>
      <c r="W10" s="72">
        <v>3</v>
      </c>
      <c r="X10" s="198">
        <f t="shared" si="1"/>
        <v>252</v>
      </c>
      <c r="Y10" s="199">
        <f t="shared" si="1"/>
        <v>252</v>
      </c>
      <c r="Z10" s="73">
        <f t="shared" si="0"/>
        <v>25.2</v>
      </c>
      <c r="AA10" s="98">
        <f t="shared" si="0"/>
        <v>25.2</v>
      </c>
    </row>
    <row r="11" spans="1:27" ht="13.5" customHeight="1">
      <c r="A11" s="61" t="s">
        <v>146</v>
      </c>
      <c r="B11" s="67">
        <v>2</v>
      </c>
      <c r="C11" s="68">
        <v>2</v>
      </c>
      <c r="D11" s="69"/>
      <c r="E11" s="70"/>
      <c r="F11" s="71"/>
      <c r="G11" s="72"/>
      <c r="H11" s="69">
        <v>7</v>
      </c>
      <c r="I11" s="70">
        <v>7</v>
      </c>
      <c r="J11" s="71"/>
      <c r="K11" s="72"/>
      <c r="L11" s="69"/>
      <c r="M11" s="70"/>
      <c r="N11" s="71"/>
      <c r="O11" s="72"/>
      <c r="P11" s="69"/>
      <c r="Q11" s="70"/>
      <c r="R11" s="71">
        <v>7</v>
      </c>
      <c r="S11" s="72">
        <v>7</v>
      </c>
      <c r="T11" s="69"/>
      <c r="U11" s="70"/>
      <c r="V11" s="71"/>
      <c r="W11" s="72"/>
      <c r="X11" s="198">
        <f t="shared" si="1"/>
        <v>14</v>
      </c>
      <c r="Y11" s="199">
        <f t="shared" si="1"/>
        <v>14</v>
      </c>
      <c r="Z11" s="73">
        <f t="shared" si="0"/>
        <v>1.4</v>
      </c>
      <c r="AA11" s="98">
        <f t="shared" si="0"/>
        <v>1.4</v>
      </c>
    </row>
    <row r="12" spans="1:29" ht="15" customHeight="1">
      <c r="A12" s="61" t="s">
        <v>211</v>
      </c>
      <c r="B12" s="283">
        <v>30</v>
      </c>
      <c r="C12" s="289">
        <v>30</v>
      </c>
      <c r="D12" s="69"/>
      <c r="E12" s="70"/>
      <c r="F12" s="71"/>
      <c r="G12" s="72"/>
      <c r="H12" s="69"/>
      <c r="I12" s="70"/>
      <c r="J12" s="71"/>
      <c r="K12" s="72"/>
      <c r="L12" s="69"/>
      <c r="M12" s="70"/>
      <c r="N12" s="71"/>
      <c r="O12" s="72"/>
      <c r="P12" s="69"/>
      <c r="Q12" s="70"/>
      <c r="R12" s="71"/>
      <c r="S12" s="72"/>
      <c r="T12" s="69"/>
      <c r="U12" s="70"/>
      <c r="V12" s="71"/>
      <c r="W12" s="72"/>
      <c r="X12" s="198">
        <f>X13+X14+X15+X16+X17+X18+X19+X20+X21</f>
        <v>300</v>
      </c>
      <c r="Y12" s="199">
        <f>Y13+Y14+Y15+Y16+Y17+Y18+Y19+Y20+Y21</f>
        <v>300</v>
      </c>
      <c r="Z12" s="86">
        <f t="shared" si="0"/>
        <v>30</v>
      </c>
      <c r="AA12" s="98">
        <f t="shared" si="0"/>
        <v>30</v>
      </c>
      <c r="AC12" s="55"/>
    </row>
    <row r="13" spans="1:27" ht="15">
      <c r="A13" s="54" t="s">
        <v>147</v>
      </c>
      <c r="B13" s="284"/>
      <c r="C13" s="290"/>
      <c r="D13" s="69"/>
      <c r="E13" s="70"/>
      <c r="F13" s="71"/>
      <c r="G13" s="72"/>
      <c r="H13" s="69"/>
      <c r="I13" s="70"/>
      <c r="J13" s="71"/>
      <c r="K13" s="72"/>
      <c r="L13" s="69">
        <v>13</v>
      </c>
      <c r="M13" s="70">
        <v>13</v>
      </c>
      <c r="N13" s="71"/>
      <c r="O13" s="72"/>
      <c r="P13" s="69"/>
      <c r="Q13" s="70"/>
      <c r="R13" s="71"/>
      <c r="S13" s="72"/>
      <c r="T13" s="69"/>
      <c r="U13" s="70"/>
      <c r="V13" s="71"/>
      <c r="W13" s="72"/>
      <c r="X13" s="198">
        <f aca="true" t="shared" si="2" ref="X13:Y23">V13+T13+R13+P13+N13+L13+J13+H13+F13+D13</f>
        <v>13</v>
      </c>
      <c r="Y13" s="199">
        <f t="shared" si="2"/>
        <v>13</v>
      </c>
      <c r="Z13" s="73">
        <f t="shared" si="0"/>
        <v>1.3</v>
      </c>
      <c r="AA13" s="98">
        <f t="shared" si="0"/>
        <v>1.3</v>
      </c>
    </row>
    <row r="14" spans="1:27" ht="14.25" customHeight="1">
      <c r="A14" s="54" t="s">
        <v>148</v>
      </c>
      <c r="B14" s="284"/>
      <c r="C14" s="290"/>
      <c r="D14" s="69"/>
      <c r="E14" s="70"/>
      <c r="F14" s="71">
        <v>20</v>
      </c>
      <c r="G14" s="72">
        <v>20</v>
      </c>
      <c r="H14" s="69"/>
      <c r="I14" s="70"/>
      <c r="J14" s="71"/>
      <c r="K14" s="72"/>
      <c r="L14" s="69"/>
      <c r="M14" s="70"/>
      <c r="N14" s="71"/>
      <c r="O14" s="72"/>
      <c r="P14" s="69"/>
      <c r="Q14" s="70"/>
      <c r="R14" s="71">
        <v>8</v>
      </c>
      <c r="S14" s="72">
        <v>8</v>
      </c>
      <c r="T14" s="69"/>
      <c r="U14" s="70"/>
      <c r="V14" s="71"/>
      <c r="W14" s="72"/>
      <c r="X14" s="198">
        <f t="shared" si="2"/>
        <v>28</v>
      </c>
      <c r="Y14" s="199">
        <f t="shared" si="2"/>
        <v>28</v>
      </c>
      <c r="Z14" s="73">
        <f t="shared" si="0"/>
        <v>2.8</v>
      </c>
      <c r="AA14" s="98">
        <f t="shared" si="0"/>
        <v>2.8</v>
      </c>
    </row>
    <row r="15" spans="1:27" ht="13.5" customHeight="1">
      <c r="A15" s="54" t="s">
        <v>149</v>
      </c>
      <c r="B15" s="284"/>
      <c r="C15" s="290"/>
      <c r="D15" s="69">
        <v>4</v>
      </c>
      <c r="E15" s="70">
        <v>4</v>
      </c>
      <c r="F15" s="71"/>
      <c r="G15" s="72"/>
      <c r="H15" s="69"/>
      <c r="I15" s="70"/>
      <c r="J15" s="71"/>
      <c r="K15" s="72"/>
      <c r="L15" s="69"/>
      <c r="M15" s="70"/>
      <c r="N15" s="71"/>
      <c r="O15" s="72"/>
      <c r="P15" s="69"/>
      <c r="Q15" s="70"/>
      <c r="R15" s="71"/>
      <c r="S15" s="72"/>
      <c r="T15" s="69"/>
      <c r="U15" s="70"/>
      <c r="V15" s="71"/>
      <c r="W15" s="72"/>
      <c r="X15" s="198">
        <f t="shared" si="2"/>
        <v>4</v>
      </c>
      <c r="Y15" s="199">
        <f t="shared" si="2"/>
        <v>4</v>
      </c>
      <c r="Z15" s="73">
        <f t="shared" si="0"/>
        <v>0.4</v>
      </c>
      <c r="AA15" s="98">
        <f t="shared" si="0"/>
        <v>0.4</v>
      </c>
    </row>
    <row r="16" spans="1:27" ht="13.5" customHeight="1">
      <c r="A16" s="54" t="s">
        <v>150</v>
      </c>
      <c r="B16" s="284"/>
      <c r="C16" s="290"/>
      <c r="D16" s="69">
        <v>14</v>
      </c>
      <c r="E16" s="70">
        <v>14</v>
      </c>
      <c r="F16" s="71">
        <v>40</v>
      </c>
      <c r="G16" s="72">
        <v>40</v>
      </c>
      <c r="H16" s="69"/>
      <c r="I16" s="70"/>
      <c r="J16" s="71">
        <v>40</v>
      </c>
      <c r="K16" s="72">
        <v>40</v>
      </c>
      <c r="L16" s="160">
        <v>12</v>
      </c>
      <c r="M16" s="70">
        <v>12</v>
      </c>
      <c r="N16" s="71"/>
      <c r="O16" s="72"/>
      <c r="P16" s="69"/>
      <c r="Q16" s="70"/>
      <c r="R16" s="71">
        <v>48</v>
      </c>
      <c r="S16" s="72">
        <v>48</v>
      </c>
      <c r="T16" s="69"/>
      <c r="U16" s="70"/>
      <c r="V16" s="71">
        <v>4</v>
      </c>
      <c r="W16" s="72">
        <v>4</v>
      </c>
      <c r="X16" s="198">
        <f t="shared" si="2"/>
        <v>158</v>
      </c>
      <c r="Y16" s="199">
        <f t="shared" si="2"/>
        <v>158</v>
      </c>
      <c r="Z16" s="73">
        <f t="shared" si="0"/>
        <v>15.8</v>
      </c>
      <c r="AA16" s="98">
        <f t="shared" si="0"/>
        <v>15.8</v>
      </c>
    </row>
    <row r="17" spans="1:27" ht="13.5" customHeight="1">
      <c r="A17" s="54" t="s">
        <v>151</v>
      </c>
      <c r="B17" s="284"/>
      <c r="C17" s="290"/>
      <c r="D17" s="69"/>
      <c r="E17" s="70"/>
      <c r="F17" s="71"/>
      <c r="G17" s="72"/>
      <c r="H17" s="69"/>
      <c r="I17" s="70"/>
      <c r="J17" s="71"/>
      <c r="K17" s="72"/>
      <c r="L17" s="69"/>
      <c r="M17" s="70"/>
      <c r="N17" s="71">
        <v>20</v>
      </c>
      <c r="O17" s="72">
        <v>20</v>
      </c>
      <c r="P17" s="69"/>
      <c r="Q17" s="70"/>
      <c r="R17" s="71"/>
      <c r="S17" s="72"/>
      <c r="T17" s="69"/>
      <c r="U17" s="70"/>
      <c r="V17" s="71"/>
      <c r="W17" s="72"/>
      <c r="X17" s="198">
        <f t="shared" si="2"/>
        <v>20</v>
      </c>
      <c r="Y17" s="199">
        <f t="shared" si="2"/>
        <v>20</v>
      </c>
      <c r="Z17" s="73">
        <f t="shared" si="0"/>
        <v>2</v>
      </c>
      <c r="AA17" s="98">
        <f t="shared" si="0"/>
        <v>2</v>
      </c>
    </row>
    <row r="18" spans="1:27" ht="13.5" customHeight="1">
      <c r="A18" s="54" t="s">
        <v>152</v>
      </c>
      <c r="B18" s="284"/>
      <c r="C18" s="290"/>
      <c r="D18" s="69"/>
      <c r="E18" s="70"/>
      <c r="F18" s="71"/>
      <c r="G18" s="72"/>
      <c r="H18" s="69"/>
      <c r="I18" s="70"/>
      <c r="J18" s="71"/>
      <c r="K18" s="72"/>
      <c r="L18" s="69"/>
      <c r="M18" s="70"/>
      <c r="N18" s="71"/>
      <c r="O18" s="72"/>
      <c r="P18" s="69">
        <v>12</v>
      </c>
      <c r="Q18" s="70">
        <v>12</v>
      </c>
      <c r="R18" s="71"/>
      <c r="S18" s="72"/>
      <c r="T18" s="69"/>
      <c r="U18" s="70"/>
      <c r="V18" s="71"/>
      <c r="W18" s="72"/>
      <c r="X18" s="198">
        <f t="shared" si="2"/>
        <v>12</v>
      </c>
      <c r="Y18" s="199">
        <f t="shared" si="2"/>
        <v>12</v>
      </c>
      <c r="Z18" s="73">
        <f t="shared" si="0"/>
        <v>1.2</v>
      </c>
      <c r="AA18" s="98">
        <f t="shared" si="0"/>
        <v>1.2</v>
      </c>
    </row>
    <row r="19" spans="1:27" ht="14.25" customHeight="1">
      <c r="A19" s="54" t="s">
        <v>153</v>
      </c>
      <c r="B19" s="284"/>
      <c r="C19" s="290"/>
      <c r="D19" s="69"/>
      <c r="E19" s="70"/>
      <c r="F19" s="71"/>
      <c r="G19" s="72"/>
      <c r="H19" s="69"/>
      <c r="I19" s="70"/>
      <c r="J19" s="71"/>
      <c r="K19" s="72"/>
      <c r="L19" s="69"/>
      <c r="M19" s="70"/>
      <c r="N19" s="71"/>
      <c r="O19" s="72"/>
      <c r="P19" s="69"/>
      <c r="Q19" s="70"/>
      <c r="R19" s="71"/>
      <c r="S19" s="72"/>
      <c r="T19" s="69"/>
      <c r="U19" s="70"/>
      <c r="V19" s="71">
        <v>25</v>
      </c>
      <c r="W19" s="72">
        <v>25</v>
      </c>
      <c r="X19" s="198">
        <f t="shared" si="2"/>
        <v>25</v>
      </c>
      <c r="Y19" s="199">
        <f t="shared" si="2"/>
        <v>25</v>
      </c>
      <c r="Z19" s="73">
        <f t="shared" si="0"/>
        <v>2.5</v>
      </c>
      <c r="AA19" s="98">
        <f t="shared" si="0"/>
        <v>2.5</v>
      </c>
    </row>
    <row r="20" spans="1:27" ht="14.25" customHeight="1">
      <c r="A20" s="54" t="s">
        <v>154</v>
      </c>
      <c r="B20" s="284"/>
      <c r="C20" s="290"/>
      <c r="D20" s="69"/>
      <c r="E20" s="70"/>
      <c r="F20" s="71"/>
      <c r="G20" s="72"/>
      <c r="H20" s="69">
        <v>20</v>
      </c>
      <c r="I20" s="70">
        <v>20</v>
      </c>
      <c r="J20" s="71"/>
      <c r="K20" s="72"/>
      <c r="L20" s="69"/>
      <c r="M20" s="70"/>
      <c r="N20" s="71"/>
      <c r="O20" s="72"/>
      <c r="P20" s="69"/>
      <c r="Q20" s="70"/>
      <c r="R20" s="71"/>
      <c r="S20" s="72"/>
      <c r="T20" s="69"/>
      <c r="U20" s="70"/>
      <c r="V20" s="71"/>
      <c r="W20" s="72"/>
      <c r="X20" s="198">
        <f t="shared" si="2"/>
        <v>20</v>
      </c>
      <c r="Y20" s="199">
        <f t="shared" si="2"/>
        <v>20</v>
      </c>
      <c r="Z20" s="73">
        <f t="shared" si="0"/>
        <v>2</v>
      </c>
      <c r="AA20" s="98">
        <f t="shared" si="0"/>
        <v>2</v>
      </c>
    </row>
    <row r="21" spans="1:27" ht="14.25" customHeight="1">
      <c r="A21" s="54" t="s">
        <v>155</v>
      </c>
      <c r="B21" s="285"/>
      <c r="C21" s="291"/>
      <c r="D21" s="69"/>
      <c r="E21" s="70"/>
      <c r="F21" s="71"/>
      <c r="G21" s="72"/>
      <c r="H21" s="69"/>
      <c r="I21" s="70"/>
      <c r="J21" s="71"/>
      <c r="K21" s="72"/>
      <c r="L21" s="69"/>
      <c r="M21" s="70"/>
      <c r="N21" s="71"/>
      <c r="O21" s="72"/>
      <c r="P21" s="69"/>
      <c r="Q21" s="70"/>
      <c r="R21" s="71"/>
      <c r="S21" s="72"/>
      <c r="T21" s="69"/>
      <c r="U21" s="70"/>
      <c r="V21" s="71">
        <v>20</v>
      </c>
      <c r="W21" s="72">
        <v>20</v>
      </c>
      <c r="X21" s="198">
        <f t="shared" si="2"/>
        <v>20</v>
      </c>
      <c r="Y21" s="199">
        <f t="shared" si="2"/>
        <v>20</v>
      </c>
      <c r="Z21" s="73">
        <f t="shared" si="0"/>
        <v>2</v>
      </c>
      <c r="AA21" s="98">
        <f t="shared" si="0"/>
        <v>2</v>
      </c>
    </row>
    <row r="22" spans="1:27" ht="14.25" customHeight="1">
      <c r="A22" s="61" t="s">
        <v>156</v>
      </c>
      <c r="B22" s="67">
        <v>8</v>
      </c>
      <c r="C22" s="68">
        <v>8</v>
      </c>
      <c r="D22" s="69"/>
      <c r="E22" s="70"/>
      <c r="F22" s="71"/>
      <c r="G22" s="72"/>
      <c r="H22" s="69"/>
      <c r="I22" s="70"/>
      <c r="J22" s="71">
        <v>5</v>
      </c>
      <c r="K22" s="72">
        <v>5</v>
      </c>
      <c r="L22" s="69"/>
      <c r="M22" s="70"/>
      <c r="N22" s="71">
        <v>25</v>
      </c>
      <c r="O22" s="72">
        <v>25</v>
      </c>
      <c r="P22" s="69">
        <v>12</v>
      </c>
      <c r="Q22" s="70">
        <v>12</v>
      </c>
      <c r="R22" s="71"/>
      <c r="S22" s="72"/>
      <c r="T22" s="69">
        <v>37</v>
      </c>
      <c r="U22" s="70">
        <v>37</v>
      </c>
      <c r="V22" s="71"/>
      <c r="W22" s="72"/>
      <c r="X22" s="198">
        <f t="shared" si="2"/>
        <v>79</v>
      </c>
      <c r="Y22" s="199">
        <f t="shared" si="2"/>
        <v>79</v>
      </c>
      <c r="Z22" s="73">
        <f t="shared" si="0"/>
        <v>7.9</v>
      </c>
      <c r="AA22" s="98">
        <f t="shared" si="0"/>
        <v>7.9</v>
      </c>
    </row>
    <row r="23" spans="1:28" ht="25.5" customHeight="1">
      <c r="A23" s="61" t="s">
        <v>326</v>
      </c>
      <c r="B23" s="74">
        <v>200</v>
      </c>
      <c r="C23" s="68">
        <v>120</v>
      </c>
      <c r="D23" s="69">
        <v>229</v>
      </c>
      <c r="E23" s="205">
        <v>137.4</v>
      </c>
      <c r="F23" s="71">
        <v>249</v>
      </c>
      <c r="G23" s="157">
        <v>149.4</v>
      </c>
      <c r="H23" s="69">
        <v>100</v>
      </c>
      <c r="I23" s="70">
        <v>60</v>
      </c>
      <c r="J23" s="71">
        <v>257</v>
      </c>
      <c r="K23" s="206">
        <v>154.2</v>
      </c>
      <c r="L23" s="69">
        <v>322</v>
      </c>
      <c r="M23" s="85">
        <v>193.2</v>
      </c>
      <c r="N23" s="71">
        <v>152</v>
      </c>
      <c r="O23" s="155">
        <v>91.2</v>
      </c>
      <c r="P23" s="69">
        <v>231</v>
      </c>
      <c r="Q23" s="153">
        <v>138.6</v>
      </c>
      <c r="R23" s="71">
        <v>39</v>
      </c>
      <c r="S23" s="72">
        <v>23.4</v>
      </c>
      <c r="T23" s="69">
        <v>221</v>
      </c>
      <c r="U23" s="205">
        <v>132.6</v>
      </c>
      <c r="V23" s="71">
        <v>201</v>
      </c>
      <c r="W23" s="206">
        <v>120.6</v>
      </c>
      <c r="X23" s="200">
        <f t="shared" si="2"/>
        <v>2001</v>
      </c>
      <c r="Y23" s="201">
        <f t="shared" si="2"/>
        <v>1200.6000000000001</v>
      </c>
      <c r="Z23" s="73">
        <f t="shared" si="0"/>
        <v>200.1</v>
      </c>
      <c r="AA23" s="98">
        <f t="shared" si="0"/>
        <v>120.06000000000002</v>
      </c>
      <c r="AB23" s="214"/>
    </row>
    <row r="24" spans="1:27" ht="13.5" customHeight="1">
      <c r="A24" s="62" t="s">
        <v>200</v>
      </c>
      <c r="B24" s="292">
        <v>226</v>
      </c>
      <c r="C24" s="295">
        <v>180</v>
      </c>
      <c r="D24" s="69"/>
      <c r="E24" s="70"/>
      <c r="F24" s="71"/>
      <c r="G24" s="72"/>
      <c r="H24" s="69"/>
      <c r="I24" s="70"/>
      <c r="J24" s="71"/>
      <c r="K24" s="72"/>
      <c r="L24" s="69"/>
      <c r="M24" s="70"/>
      <c r="N24" s="71"/>
      <c r="O24" s="72"/>
      <c r="P24" s="69"/>
      <c r="Q24" s="70"/>
      <c r="R24" s="71"/>
      <c r="S24" s="72"/>
      <c r="T24" s="69"/>
      <c r="U24" s="70"/>
      <c r="V24" s="71"/>
      <c r="W24" s="72"/>
      <c r="X24" s="202">
        <f>X25+X26+X27+X28+X29+X30+X31+X32+X33+X34+X35+X36+X37+X38+X39</f>
        <v>2436.1</v>
      </c>
      <c r="Y24" s="202">
        <f>Y25+Y26+Y27+Y28+Y29+Y30+Y31+Y32+Y33+Y34+Y35+Y36+Y37+Y38+Y39</f>
        <v>1799.73</v>
      </c>
      <c r="Z24" s="202">
        <f>Z25+Z26+Z27+Z28+Z29+Z30+Z31+Z32+Z33+Z34+Z35+Z36+Z37+Z38+Z39</f>
        <v>243.61</v>
      </c>
      <c r="AA24" s="202">
        <f>AA25+AA26+AA27+AA28+AA29+AA30+AA31+AA32+AA33+AA34+AA35+AA36+AA37+AA38+AA39</f>
        <v>179.97299999999998</v>
      </c>
    </row>
    <row r="25" spans="1:27" ht="13.5" customHeight="1">
      <c r="A25" s="54" t="s">
        <v>157</v>
      </c>
      <c r="B25" s="293"/>
      <c r="C25" s="296"/>
      <c r="D25" s="69"/>
      <c r="E25" s="70"/>
      <c r="F25" s="71"/>
      <c r="G25" s="72"/>
      <c r="H25" s="69">
        <v>46</v>
      </c>
      <c r="I25" s="70">
        <v>43.7</v>
      </c>
      <c r="J25" s="71"/>
      <c r="K25" s="72"/>
      <c r="L25" s="69"/>
      <c r="M25" s="70"/>
      <c r="N25" s="71"/>
      <c r="O25" s="72"/>
      <c r="P25" s="69"/>
      <c r="Q25" s="70"/>
      <c r="R25" s="81">
        <v>15</v>
      </c>
      <c r="S25" s="82">
        <v>14.25</v>
      </c>
      <c r="T25" s="69">
        <v>46</v>
      </c>
      <c r="U25" s="70">
        <v>43.7</v>
      </c>
      <c r="V25" s="81">
        <v>11</v>
      </c>
      <c r="W25" s="82">
        <v>10.45</v>
      </c>
      <c r="X25" s="69">
        <f aca="true" t="shared" si="3" ref="X25:Y39">V25+T25+R25+P25+N25+L25+J25+H25+F25+D25</f>
        <v>118</v>
      </c>
      <c r="Y25" s="70">
        <f t="shared" si="3"/>
        <v>112.10000000000001</v>
      </c>
      <c r="Z25" s="73">
        <f t="shared" si="0"/>
        <v>11.8</v>
      </c>
      <c r="AA25" s="98">
        <f t="shared" si="0"/>
        <v>11.21</v>
      </c>
    </row>
    <row r="26" spans="1:27" ht="13.5" customHeight="1">
      <c r="A26" s="63" t="s">
        <v>158</v>
      </c>
      <c r="B26" s="293"/>
      <c r="C26" s="296"/>
      <c r="D26" s="79">
        <v>48</v>
      </c>
      <c r="E26" s="80">
        <v>40.8</v>
      </c>
      <c r="F26" s="81"/>
      <c r="G26" s="82"/>
      <c r="H26" s="79"/>
      <c r="I26" s="80"/>
      <c r="J26" s="81"/>
      <c r="K26" s="82"/>
      <c r="L26" s="79">
        <v>48</v>
      </c>
      <c r="M26" s="80">
        <v>40.8</v>
      </c>
      <c r="N26" s="81"/>
      <c r="O26" s="82"/>
      <c r="P26" s="79">
        <v>48</v>
      </c>
      <c r="Q26" s="80">
        <v>40.8</v>
      </c>
      <c r="R26" s="81">
        <v>12</v>
      </c>
      <c r="S26" s="82">
        <v>10.2</v>
      </c>
      <c r="T26" s="79"/>
      <c r="U26" s="80"/>
      <c r="V26" s="81"/>
      <c r="W26" s="82"/>
      <c r="X26" s="79">
        <f t="shared" si="3"/>
        <v>156</v>
      </c>
      <c r="Y26" s="80">
        <f t="shared" si="3"/>
        <v>132.6</v>
      </c>
      <c r="Z26" s="83">
        <f t="shared" si="0"/>
        <v>15.6</v>
      </c>
      <c r="AA26" s="99">
        <f t="shared" si="0"/>
        <v>13.26</v>
      </c>
    </row>
    <row r="27" spans="1:27" ht="13.5" customHeight="1">
      <c r="A27" s="54" t="s">
        <v>159</v>
      </c>
      <c r="B27" s="293"/>
      <c r="C27" s="296"/>
      <c r="D27" s="69">
        <v>4</v>
      </c>
      <c r="E27" s="70">
        <v>3.2</v>
      </c>
      <c r="F27" s="71">
        <v>1</v>
      </c>
      <c r="G27" s="84">
        <v>0.8</v>
      </c>
      <c r="H27" s="69">
        <v>1</v>
      </c>
      <c r="I27" s="85">
        <v>0.8</v>
      </c>
      <c r="J27" s="71">
        <v>3</v>
      </c>
      <c r="K27" s="72">
        <v>2.4</v>
      </c>
      <c r="L27" s="69">
        <v>4</v>
      </c>
      <c r="M27" s="85">
        <v>3.2</v>
      </c>
      <c r="N27" s="71">
        <v>4</v>
      </c>
      <c r="O27" s="84">
        <v>3.2</v>
      </c>
      <c r="P27" s="69">
        <v>3</v>
      </c>
      <c r="Q27" s="70">
        <v>2.4</v>
      </c>
      <c r="R27" s="71">
        <v>1</v>
      </c>
      <c r="S27" s="84">
        <v>0.8</v>
      </c>
      <c r="T27" s="69">
        <v>5</v>
      </c>
      <c r="U27" s="85">
        <v>4</v>
      </c>
      <c r="V27" s="71"/>
      <c r="W27" s="72"/>
      <c r="X27" s="198">
        <f t="shared" si="3"/>
        <v>26</v>
      </c>
      <c r="Y27" s="199">
        <f t="shared" si="3"/>
        <v>20.799999999999997</v>
      </c>
      <c r="Z27" s="86">
        <f t="shared" si="0"/>
        <v>2.6</v>
      </c>
      <c r="AA27" s="98">
        <f t="shared" si="0"/>
        <v>2.0799999999999996</v>
      </c>
    </row>
    <row r="28" spans="1:27" ht="13.5" customHeight="1">
      <c r="A28" s="54" t="s">
        <v>236</v>
      </c>
      <c r="B28" s="293"/>
      <c r="C28" s="296"/>
      <c r="D28" s="69">
        <v>1.4</v>
      </c>
      <c r="E28" s="70">
        <v>1</v>
      </c>
      <c r="F28" s="69">
        <v>1.4</v>
      </c>
      <c r="G28" s="70">
        <v>1</v>
      </c>
      <c r="H28" s="69">
        <v>1.4</v>
      </c>
      <c r="I28" s="70">
        <v>1</v>
      </c>
      <c r="J28" s="69">
        <v>1.4</v>
      </c>
      <c r="K28" s="70">
        <v>1</v>
      </c>
      <c r="L28" s="69">
        <v>1.4</v>
      </c>
      <c r="M28" s="70">
        <v>1</v>
      </c>
      <c r="N28" s="69">
        <v>1.4</v>
      </c>
      <c r="O28" s="70">
        <v>1</v>
      </c>
      <c r="P28" s="69">
        <v>1.4</v>
      </c>
      <c r="Q28" s="70">
        <v>1</v>
      </c>
      <c r="R28" s="69">
        <v>1.4</v>
      </c>
      <c r="S28" s="70">
        <v>1</v>
      </c>
      <c r="T28" s="69">
        <v>1.4</v>
      </c>
      <c r="U28" s="70">
        <v>1</v>
      </c>
      <c r="V28" s="69">
        <v>1.4</v>
      </c>
      <c r="W28" s="72">
        <v>1</v>
      </c>
      <c r="X28" s="198">
        <f t="shared" si="3"/>
        <v>14.000000000000002</v>
      </c>
      <c r="Y28" s="199">
        <f t="shared" si="3"/>
        <v>10</v>
      </c>
      <c r="Z28" s="73">
        <f t="shared" si="0"/>
        <v>1.4000000000000001</v>
      </c>
      <c r="AA28" s="98">
        <f t="shared" si="0"/>
        <v>1</v>
      </c>
    </row>
    <row r="29" spans="1:27" ht="13.5" customHeight="1">
      <c r="A29" s="63" t="s">
        <v>341</v>
      </c>
      <c r="B29" s="293"/>
      <c r="C29" s="296"/>
      <c r="D29" s="79"/>
      <c r="E29" s="80"/>
      <c r="F29" s="81"/>
      <c r="G29" s="82"/>
      <c r="H29" s="79">
        <v>152</v>
      </c>
      <c r="I29" s="80">
        <v>79.04</v>
      </c>
      <c r="J29" s="81"/>
      <c r="K29" s="82"/>
      <c r="L29" s="79"/>
      <c r="M29" s="80"/>
      <c r="N29" s="81"/>
      <c r="O29" s="82"/>
      <c r="P29" s="79">
        <v>250</v>
      </c>
      <c r="Q29" s="80">
        <v>130</v>
      </c>
      <c r="R29" s="81"/>
      <c r="S29" s="82"/>
      <c r="T29" s="79"/>
      <c r="U29" s="80"/>
      <c r="V29" s="81"/>
      <c r="W29" s="82"/>
      <c r="X29" s="79">
        <f t="shared" si="3"/>
        <v>402</v>
      </c>
      <c r="Y29" s="80">
        <f t="shared" si="3"/>
        <v>209.04000000000002</v>
      </c>
      <c r="Z29" s="83">
        <f t="shared" si="0"/>
        <v>40.2</v>
      </c>
      <c r="AA29" s="99">
        <f t="shared" si="0"/>
        <v>20.904000000000003</v>
      </c>
    </row>
    <row r="30" spans="1:27" ht="14.25" customHeight="1">
      <c r="A30" s="54" t="s">
        <v>160</v>
      </c>
      <c r="B30" s="293"/>
      <c r="C30" s="296"/>
      <c r="D30" s="69">
        <v>1</v>
      </c>
      <c r="E30" s="70">
        <v>1</v>
      </c>
      <c r="F30" s="71">
        <v>1</v>
      </c>
      <c r="G30" s="72">
        <v>1</v>
      </c>
      <c r="H30" s="69"/>
      <c r="I30" s="70"/>
      <c r="J30" s="71">
        <v>7</v>
      </c>
      <c r="K30" s="72">
        <v>7</v>
      </c>
      <c r="L30" s="69">
        <v>3</v>
      </c>
      <c r="M30" s="70">
        <v>3</v>
      </c>
      <c r="N30" s="71">
        <v>1</v>
      </c>
      <c r="O30" s="72">
        <v>1</v>
      </c>
      <c r="P30" s="69">
        <v>5</v>
      </c>
      <c r="Q30" s="70">
        <v>5</v>
      </c>
      <c r="R30" s="71">
        <v>2</v>
      </c>
      <c r="S30" s="72">
        <v>2</v>
      </c>
      <c r="T30" s="69">
        <v>1</v>
      </c>
      <c r="U30" s="70">
        <v>1</v>
      </c>
      <c r="V30" s="71">
        <v>1</v>
      </c>
      <c r="W30" s="72">
        <v>1</v>
      </c>
      <c r="X30" s="198">
        <f t="shared" si="3"/>
        <v>22</v>
      </c>
      <c r="Y30" s="199">
        <f t="shared" si="3"/>
        <v>22</v>
      </c>
      <c r="Z30" s="73">
        <f t="shared" si="0"/>
        <v>2.2</v>
      </c>
      <c r="AA30" s="98">
        <f t="shared" si="0"/>
        <v>2.2</v>
      </c>
    </row>
    <row r="31" spans="1:27" ht="14.25" customHeight="1">
      <c r="A31" s="54" t="s">
        <v>324</v>
      </c>
      <c r="B31" s="293"/>
      <c r="C31" s="296"/>
      <c r="D31" s="69">
        <v>68</v>
      </c>
      <c r="E31" s="70">
        <v>51</v>
      </c>
      <c r="F31" s="71">
        <v>55</v>
      </c>
      <c r="G31" s="72">
        <v>41.25</v>
      </c>
      <c r="H31" s="69">
        <v>62</v>
      </c>
      <c r="I31" s="70">
        <v>46.5</v>
      </c>
      <c r="J31" s="71">
        <v>45.1</v>
      </c>
      <c r="K31" s="72">
        <v>33.83</v>
      </c>
      <c r="L31" s="69">
        <v>34</v>
      </c>
      <c r="M31" s="70">
        <v>25.5</v>
      </c>
      <c r="N31" s="71">
        <v>112</v>
      </c>
      <c r="O31" s="84">
        <v>84</v>
      </c>
      <c r="P31" s="160">
        <v>16</v>
      </c>
      <c r="Q31" s="70">
        <v>12</v>
      </c>
      <c r="R31" s="71">
        <v>79</v>
      </c>
      <c r="S31" s="72">
        <v>59.25</v>
      </c>
      <c r="T31" s="160">
        <v>47</v>
      </c>
      <c r="U31" s="70">
        <v>35.25</v>
      </c>
      <c r="V31" s="71">
        <v>58</v>
      </c>
      <c r="W31" s="72">
        <v>43.5</v>
      </c>
      <c r="X31" s="69">
        <f t="shared" si="3"/>
        <v>576.1</v>
      </c>
      <c r="Y31" s="70">
        <f t="shared" si="3"/>
        <v>432.08</v>
      </c>
      <c r="Z31" s="73">
        <f t="shared" si="0"/>
        <v>57.61</v>
      </c>
      <c r="AA31" s="98">
        <f t="shared" si="0"/>
        <v>43.208</v>
      </c>
    </row>
    <row r="32" spans="1:27" ht="14.25" customHeight="1">
      <c r="A32" s="162" t="s">
        <v>306</v>
      </c>
      <c r="B32" s="293"/>
      <c r="C32" s="296"/>
      <c r="D32" s="79"/>
      <c r="E32" s="80"/>
      <c r="F32" s="81"/>
      <c r="G32" s="82"/>
      <c r="H32" s="79"/>
      <c r="I32" s="80"/>
      <c r="J32" s="81">
        <v>100</v>
      </c>
      <c r="K32" s="82">
        <v>67</v>
      </c>
      <c r="L32" s="79"/>
      <c r="M32" s="80"/>
      <c r="N32" s="81">
        <v>80</v>
      </c>
      <c r="O32" s="82">
        <v>53.6</v>
      </c>
      <c r="P32" s="79">
        <v>100</v>
      </c>
      <c r="Q32" s="80">
        <v>67</v>
      </c>
      <c r="R32" s="81"/>
      <c r="S32" s="82"/>
      <c r="T32" s="79"/>
      <c r="U32" s="80"/>
      <c r="V32" s="81">
        <v>50</v>
      </c>
      <c r="W32" s="82">
        <v>33.5</v>
      </c>
      <c r="X32" s="79">
        <f t="shared" si="3"/>
        <v>330</v>
      </c>
      <c r="Y32" s="80">
        <f t="shared" si="3"/>
        <v>221.1</v>
      </c>
      <c r="Z32" s="83">
        <f t="shared" si="0"/>
        <v>33</v>
      </c>
      <c r="AA32" s="99">
        <f t="shared" si="0"/>
        <v>22.11</v>
      </c>
    </row>
    <row r="33" spans="1:27" ht="14.25" customHeight="1">
      <c r="A33" s="54" t="s">
        <v>161</v>
      </c>
      <c r="B33" s="293"/>
      <c r="C33" s="296"/>
      <c r="D33" s="69">
        <v>26</v>
      </c>
      <c r="E33" s="201">
        <v>21.84</v>
      </c>
      <c r="F33" s="71">
        <v>47</v>
      </c>
      <c r="G33" s="155">
        <v>39.48</v>
      </c>
      <c r="H33" s="69"/>
      <c r="I33" s="78"/>
      <c r="J33" s="71">
        <v>46</v>
      </c>
      <c r="K33" s="194">
        <v>38.63</v>
      </c>
      <c r="L33" s="69">
        <v>64</v>
      </c>
      <c r="M33" s="78">
        <v>53.76</v>
      </c>
      <c r="N33" s="71">
        <v>26</v>
      </c>
      <c r="O33" s="155">
        <v>21.8</v>
      </c>
      <c r="P33" s="69">
        <v>41</v>
      </c>
      <c r="Q33" s="78">
        <v>34.44</v>
      </c>
      <c r="R33" s="71">
        <v>10</v>
      </c>
      <c r="S33" s="194">
        <v>8.4</v>
      </c>
      <c r="T33" s="69">
        <v>31</v>
      </c>
      <c r="U33" s="153">
        <v>26.04</v>
      </c>
      <c r="V33" s="71">
        <v>43</v>
      </c>
      <c r="W33" s="194">
        <v>36.12</v>
      </c>
      <c r="X33" s="198">
        <f t="shared" si="3"/>
        <v>334</v>
      </c>
      <c r="Y33" s="199">
        <f t="shared" si="3"/>
        <v>280.51</v>
      </c>
      <c r="Z33" s="73">
        <f t="shared" si="0"/>
        <v>33.4</v>
      </c>
      <c r="AA33" s="98">
        <f t="shared" si="0"/>
        <v>28.051</v>
      </c>
    </row>
    <row r="34" spans="1:27" ht="12.75" customHeight="1">
      <c r="A34" s="54" t="s">
        <v>162</v>
      </c>
      <c r="B34" s="293"/>
      <c r="C34" s="296"/>
      <c r="D34" s="69"/>
      <c r="E34" s="70"/>
      <c r="F34" s="71">
        <v>50</v>
      </c>
      <c r="G34" s="84">
        <v>40</v>
      </c>
      <c r="H34" s="69"/>
      <c r="I34" s="70"/>
      <c r="J34" s="71">
        <v>44</v>
      </c>
      <c r="K34" s="72">
        <v>35.2</v>
      </c>
      <c r="L34" s="69">
        <v>172</v>
      </c>
      <c r="M34" s="70">
        <v>137.6</v>
      </c>
      <c r="N34" s="71">
        <v>44</v>
      </c>
      <c r="O34" s="72">
        <v>35.2</v>
      </c>
      <c r="P34" s="69"/>
      <c r="Q34" s="70"/>
      <c r="R34" s="71">
        <v>15</v>
      </c>
      <c r="S34" s="72">
        <v>12</v>
      </c>
      <c r="T34" s="69"/>
      <c r="U34" s="195"/>
      <c r="V34" s="71">
        <v>23</v>
      </c>
      <c r="W34" s="72">
        <v>18.4</v>
      </c>
      <c r="X34" s="198">
        <f t="shared" si="3"/>
        <v>348</v>
      </c>
      <c r="Y34" s="199">
        <f t="shared" si="3"/>
        <v>278.4</v>
      </c>
      <c r="Z34" s="73">
        <f t="shared" si="0"/>
        <v>34.8</v>
      </c>
      <c r="AA34" s="98">
        <f t="shared" si="0"/>
        <v>27.839999999999996</v>
      </c>
    </row>
    <row r="35" spans="1:27" ht="12.75" customHeight="1">
      <c r="A35" s="54" t="s">
        <v>325</v>
      </c>
      <c r="B35" s="293"/>
      <c r="C35" s="296"/>
      <c r="D35" s="69"/>
      <c r="E35" s="70"/>
      <c r="F35" s="71">
        <v>20</v>
      </c>
      <c r="G35" s="72">
        <v>15</v>
      </c>
      <c r="H35" s="69"/>
      <c r="I35" s="70"/>
      <c r="J35" s="71"/>
      <c r="K35" s="72"/>
      <c r="L35" s="69">
        <v>13</v>
      </c>
      <c r="M35" s="70">
        <v>9.75</v>
      </c>
      <c r="N35" s="71"/>
      <c r="O35" s="72"/>
      <c r="P35" s="69"/>
      <c r="Q35" s="85"/>
      <c r="R35" s="71">
        <v>32</v>
      </c>
      <c r="S35" s="72">
        <v>24</v>
      </c>
      <c r="T35" s="69">
        <v>20</v>
      </c>
      <c r="U35" s="70">
        <v>15</v>
      </c>
      <c r="V35" s="71"/>
      <c r="W35" s="72"/>
      <c r="X35" s="69">
        <f t="shared" si="3"/>
        <v>85</v>
      </c>
      <c r="Y35" s="70">
        <f t="shared" si="3"/>
        <v>63.75</v>
      </c>
      <c r="Z35" s="73">
        <f t="shared" si="0"/>
        <v>8.5</v>
      </c>
      <c r="AA35" s="98">
        <f t="shared" si="0"/>
        <v>6.375</v>
      </c>
    </row>
    <row r="36" spans="1:27" ht="12" customHeight="1">
      <c r="A36" s="63" t="s">
        <v>163</v>
      </c>
      <c r="B36" s="293"/>
      <c r="C36" s="296"/>
      <c r="D36" s="79"/>
      <c r="E36" s="80"/>
      <c r="F36" s="81"/>
      <c r="G36" s="82"/>
      <c r="H36" s="79"/>
      <c r="I36" s="80"/>
      <c r="J36" s="81"/>
      <c r="K36" s="82"/>
      <c r="L36" s="79"/>
      <c r="M36" s="80"/>
      <c r="N36" s="81"/>
      <c r="O36" s="82"/>
      <c r="P36" s="79"/>
      <c r="Q36" s="80"/>
      <c r="R36" s="81"/>
      <c r="S36" s="82"/>
      <c r="T36" s="79"/>
      <c r="U36" s="80"/>
      <c r="V36" s="81"/>
      <c r="W36" s="82"/>
      <c r="X36" s="79">
        <f t="shared" si="3"/>
        <v>0</v>
      </c>
      <c r="Y36" s="80">
        <f t="shared" si="3"/>
        <v>0</v>
      </c>
      <c r="Z36" s="83">
        <f t="shared" si="0"/>
        <v>0</v>
      </c>
      <c r="AA36" s="99">
        <f t="shared" si="0"/>
        <v>0</v>
      </c>
    </row>
    <row r="37" spans="1:27" ht="15">
      <c r="A37" s="63" t="s">
        <v>305</v>
      </c>
      <c r="B37" s="293"/>
      <c r="C37" s="296"/>
      <c r="D37" s="79"/>
      <c r="E37" s="80"/>
      <c r="F37" s="81"/>
      <c r="G37" s="82"/>
      <c r="H37" s="79"/>
      <c r="I37" s="80"/>
      <c r="J37" s="81"/>
      <c r="K37" s="82"/>
      <c r="L37" s="79"/>
      <c r="M37" s="80"/>
      <c r="N37" s="81"/>
      <c r="O37" s="82"/>
      <c r="P37" s="79"/>
      <c r="Q37" s="80"/>
      <c r="R37" s="81"/>
      <c r="S37" s="82"/>
      <c r="T37" s="79"/>
      <c r="U37" s="80"/>
      <c r="V37" s="81">
        <v>11</v>
      </c>
      <c r="W37" s="82">
        <v>8.25</v>
      </c>
      <c r="X37" s="79">
        <f t="shared" si="3"/>
        <v>11</v>
      </c>
      <c r="Y37" s="80">
        <f t="shared" si="3"/>
        <v>8.25</v>
      </c>
      <c r="Z37" s="83">
        <f aca="true" t="shared" si="4" ref="Z37:AA67">X37/10</f>
        <v>1.1</v>
      </c>
      <c r="AA37" s="99">
        <f t="shared" si="4"/>
        <v>0.825</v>
      </c>
    </row>
    <row r="38" spans="1:27" ht="30">
      <c r="A38" s="54" t="s">
        <v>164</v>
      </c>
      <c r="B38" s="293"/>
      <c r="C38" s="296"/>
      <c r="D38" s="69"/>
      <c r="E38" s="70"/>
      <c r="F38" s="71"/>
      <c r="G38" s="155"/>
      <c r="H38" s="69"/>
      <c r="I38" s="70"/>
      <c r="J38" s="71"/>
      <c r="K38" s="72"/>
      <c r="L38" s="69"/>
      <c r="M38" s="70"/>
      <c r="N38" s="71"/>
      <c r="O38" s="72"/>
      <c r="P38" s="69"/>
      <c r="Q38" s="70"/>
      <c r="R38" s="71"/>
      <c r="S38" s="194"/>
      <c r="T38" s="69"/>
      <c r="U38" s="70"/>
      <c r="V38" s="71"/>
      <c r="W38" s="72"/>
      <c r="X38" s="198">
        <f t="shared" si="3"/>
        <v>0</v>
      </c>
      <c r="Y38" s="199">
        <f t="shared" si="3"/>
        <v>0</v>
      </c>
      <c r="Z38" s="73">
        <f t="shared" si="4"/>
        <v>0</v>
      </c>
      <c r="AA38" s="98">
        <f t="shared" si="4"/>
        <v>0</v>
      </c>
    </row>
    <row r="39" spans="1:27" ht="30">
      <c r="A39" s="54" t="s">
        <v>217</v>
      </c>
      <c r="B39" s="294"/>
      <c r="C39" s="297"/>
      <c r="D39" s="69"/>
      <c r="E39" s="70"/>
      <c r="F39" s="71">
        <v>7</v>
      </c>
      <c r="G39" s="72">
        <v>4.55</v>
      </c>
      <c r="H39" s="69"/>
      <c r="I39" s="70"/>
      <c r="J39" s="71"/>
      <c r="K39" s="72"/>
      <c r="L39" s="69"/>
      <c r="M39" s="78"/>
      <c r="N39" s="71"/>
      <c r="O39" s="72"/>
      <c r="P39" s="69"/>
      <c r="Q39" s="70"/>
      <c r="R39" s="71"/>
      <c r="S39" s="267"/>
      <c r="T39" s="71"/>
      <c r="U39" s="267"/>
      <c r="V39" s="71">
        <v>7</v>
      </c>
      <c r="W39" s="194">
        <v>4.55</v>
      </c>
      <c r="X39" s="198">
        <f t="shared" si="3"/>
        <v>14</v>
      </c>
      <c r="Y39" s="199">
        <f t="shared" si="3"/>
        <v>9.1</v>
      </c>
      <c r="Z39" s="73">
        <f t="shared" si="4"/>
        <v>1.4</v>
      </c>
      <c r="AA39" s="98">
        <f t="shared" si="4"/>
        <v>0.9099999999999999</v>
      </c>
    </row>
    <row r="40" spans="1:27" ht="14.25" customHeight="1">
      <c r="A40" s="62" t="s">
        <v>165</v>
      </c>
      <c r="B40" s="283">
        <v>108</v>
      </c>
      <c r="C40" s="286">
        <v>95</v>
      </c>
      <c r="D40" s="69"/>
      <c r="E40" s="70"/>
      <c r="F40" s="71"/>
      <c r="G40" s="72"/>
      <c r="H40" s="69"/>
      <c r="I40" s="70"/>
      <c r="J40" s="71"/>
      <c r="K40" s="72"/>
      <c r="L40" s="69"/>
      <c r="M40" s="70"/>
      <c r="N40" s="71"/>
      <c r="O40" s="72"/>
      <c r="P40" s="69"/>
      <c r="Q40" s="70"/>
      <c r="R40" s="71"/>
      <c r="S40" s="72"/>
      <c r="T40" s="69"/>
      <c r="U40" s="70"/>
      <c r="V40" s="71"/>
      <c r="W40" s="72"/>
      <c r="X40" s="198">
        <f>X41+X42+X43+X44+X47</f>
        <v>1104</v>
      </c>
      <c r="Y40" s="199">
        <f>Y41+Y42+Y43+Y44+Y47</f>
        <v>950</v>
      </c>
      <c r="Z40" s="73">
        <f t="shared" si="4"/>
        <v>110.4</v>
      </c>
      <c r="AA40" s="222">
        <f t="shared" si="4"/>
        <v>95</v>
      </c>
    </row>
    <row r="41" spans="1:27" ht="15">
      <c r="A41" s="54" t="s">
        <v>166</v>
      </c>
      <c r="B41" s="284"/>
      <c r="C41" s="287"/>
      <c r="D41" s="69">
        <v>108</v>
      </c>
      <c r="E41" s="70">
        <v>95</v>
      </c>
      <c r="F41" s="71"/>
      <c r="G41" s="155"/>
      <c r="H41" s="69"/>
      <c r="I41" s="70"/>
      <c r="J41" s="71"/>
      <c r="K41" s="72"/>
      <c r="L41" s="69">
        <v>108</v>
      </c>
      <c r="M41" s="70">
        <v>95</v>
      </c>
      <c r="N41" s="69">
        <v>108</v>
      </c>
      <c r="O41" s="70">
        <v>95</v>
      </c>
      <c r="P41" s="69"/>
      <c r="Q41" s="70"/>
      <c r="R41" s="71"/>
      <c r="S41" s="72"/>
      <c r="T41" s="69"/>
      <c r="U41" s="78"/>
      <c r="V41" s="69">
        <v>108</v>
      </c>
      <c r="W41" s="72">
        <v>95</v>
      </c>
      <c r="X41" s="198">
        <f aca="true" t="shared" si="5" ref="X41:Y54">V41+T41+R41+P41+N41+L41+J41+H41+F41+D41</f>
        <v>432</v>
      </c>
      <c r="Y41" s="199">
        <f t="shared" si="5"/>
        <v>380</v>
      </c>
      <c r="Z41" s="73">
        <f t="shared" si="4"/>
        <v>43.2</v>
      </c>
      <c r="AA41" s="98">
        <f t="shared" si="4"/>
        <v>38</v>
      </c>
    </row>
    <row r="42" spans="1:27" ht="15">
      <c r="A42" s="54" t="s">
        <v>167</v>
      </c>
      <c r="B42" s="284"/>
      <c r="C42" s="287"/>
      <c r="D42" s="69"/>
      <c r="E42" s="70"/>
      <c r="F42" s="71">
        <v>106</v>
      </c>
      <c r="G42" s="72">
        <v>95</v>
      </c>
      <c r="H42" s="69"/>
      <c r="I42" s="70"/>
      <c r="J42" s="71">
        <v>106</v>
      </c>
      <c r="K42" s="72">
        <v>95</v>
      </c>
      <c r="L42" s="69"/>
      <c r="M42" s="70"/>
      <c r="N42" s="71"/>
      <c r="O42" s="72"/>
      <c r="P42" s="69">
        <v>106</v>
      </c>
      <c r="Q42" s="70">
        <v>95</v>
      </c>
      <c r="R42" s="71"/>
      <c r="S42" s="72"/>
      <c r="T42" s="69">
        <v>106</v>
      </c>
      <c r="U42" s="70">
        <v>95</v>
      </c>
      <c r="V42" s="71"/>
      <c r="W42" s="72"/>
      <c r="X42" s="198">
        <f t="shared" si="5"/>
        <v>424</v>
      </c>
      <c r="Y42" s="199">
        <f t="shared" si="5"/>
        <v>380</v>
      </c>
      <c r="Z42" s="73">
        <f t="shared" si="4"/>
        <v>42.4</v>
      </c>
      <c r="AA42" s="98">
        <f t="shared" si="4"/>
        <v>38</v>
      </c>
    </row>
    <row r="43" spans="1:27" ht="12.75" customHeight="1">
      <c r="A43" s="54" t="s">
        <v>361</v>
      </c>
      <c r="B43" s="284"/>
      <c r="C43" s="287"/>
      <c r="D43" s="69"/>
      <c r="E43" s="70"/>
      <c r="F43" s="71"/>
      <c r="G43" s="72"/>
      <c r="H43" s="69">
        <v>149</v>
      </c>
      <c r="I43" s="70">
        <v>95</v>
      </c>
      <c r="J43" s="71"/>
      <c r="K43" s="72"/>
      <c r="L43" s="69"/>
      <c r="M43" s="70"/>
      <c r="N43" s="71"/>
      <c r="O43" s="72"/>
      <c r="P43" s="69"/>
      <c r="Q43" s="70"/>
      <c r="R43" s="71"/>
      <c r="S43" s="72"/>
      <c r="T43" s="69"/>
      <c r="U43" s="70"/>
      <c r="V43" s="71"/>
      <c r="W43" s="72"/>
      <c r="X43" s="198">
        <f t="shared" si="5"/>
        <v>149</v>
      </c>
      <c r="Y43" s="199">
        <f t="shared" si="5"/>
        <v>95</v>
      </c>
      <c r="Z43" s="73">
        <f t="shared" si="4"/>
        <v>14.9</v>
      </c>
      <c r="AA43" s="98">
        <f t="shared" si="4"/>
        <v>9.5</v>
      </c>
    </row>
    <row r="44" spans="1:27" ht="12.75" customHeight="1">
      <c r="A44" s="54" t="s">
        <v>366</v>
      </c>
      <c r="B44" s="284"/>
      <c r="C44" s="287"/>
      <c r="D44" s="69"/>
      <c r="E44" s="70"/>
      <c r="F44" s="71"/>
      <c r="G44" s="72"/>
      <c r="H44" s="69"/>
      <c r="I44" s="70"/>
      <c r="J44" s="71"/>
      <c r="K44" s="72"/>
      <c r="L44" s="69"/>
      <c r="M44" s="70"/>
      <c r="N44" s="71"/>
      <c r="O44" s="72"/>
      <c r="P44" s="69"/>
      <c r="Q44" s="70"/>
      <c r="R44" s="71">
        <v>99</v>
      </c>
      <c r="S44" s="72">
        <v>95</v>
      </c>
      <c r="T44" s="69"/>
      <c r="U44" s="70"/>
      <c r="V44" s="71"/>
      <c r="W44" s="72"/>
      <c r="X44" s="198">
        <f t="shared" si="5"/>
        <v>99</v>
      </c>
      <c r="Y44" s="199">
        <f t="shared" si="5"/>
        <v>95</v>
      </c>
      <c r="Z44" s="73">
        <f t="shared" si="4"/>
        <v>9.9</v>
      </c>
      <c r="AA44" s="98">
        <f t="shared" si="4"/>
        <v>9.5</v>
      </c>
    </row>
    <row r="45" spans="1:27" ht="15">
      <c r="A45" s="54" t="s">
        <v>168</v>
      </c>
      <c r="B45" s="284"/>
      <c r="C45" s="287"/>
      <c r="D45" s="69">
        <v>7</v>
      </c>
      <c r="E45" s="70">
        <v>7</v>
      </c>
      <c r="F45" s="71"/>
      <c r="G45" s="72"/>
      <c r="H45" s="69"/>
      <c r="I45" s="70"/>
      <c r="J45" s="71">
        <v>10</v>
      </c>
      <c r="K45" s="72">
        <v>10</v>
      </c>
      <c r="L45" s="69"/>
      <c r="M45" s="70"/>
      <c r="N45" s="71">
        <v>7</v>
      </c>
      <c r="O45" s="72">
        <v>7</v>
      </c>
      <c r="P45" s="69">
        <v>10</v>
      </c>
      <c r="Q45" s="70">
        <v>10</v>
      </c>
      <c r="R45" s="71"/>
      <c r="S45" s="72"/>
      <c r="T45" s="69">
        <v>7</v>
      </c>
      <c r="U45" s="70">
        <v>7</v>
      </c>
      <c r="V45" s="71"/>
      <c r="W45" s="72"/>
      <c r="X45" s="198">
        <f t="shared" si="5"/>
        <v>41</v>
      </c>
      <c r="Y45" s="199">
        <f t="shared" si="5"/>
        <v>41</v>
      </c>
      <c r="Z45" s="73">
        <f t="shared" si="4"/>
        <v>4.1</v>
      </c>
      <c r="AA45" s="98">
        <f t="shared" si="4"/>
        <v>4.1</v>
      </c>
    </row>
    <row r="46" spans="1:27" ht="14.25" customHeight="1">
      <c r="A46" s="54" t="s">
        <v>169</v>
      </c>
      <c r="B46" s="284"/>
      <c r="C46" s="287"/>
      <c r="D46" s="69"/>
      <c r="E46" s="70"/>
      <c r="F46" s="71"/>
      <c r="G46" s="72"/>
      <c r="H46" s="69">
        <v>29</v>
      </c>
      <c r="I46" s="70">
        <v>29</v>
      </c>
      <c r="J46" s="71"/>
      <c r="K46" s="72"/>
      <c r="L46" s="69"/>
      <c r="M46" s="70"/>
      <c r="N46" s="71"/>
      <c r="O46" s="72"/>
      <c r="P46" s="69"/>
      <c r="Q46" s="70"/>
      <c r="R46" s="71">
        <v>15</v>
      </c>
      <c r="S46" s="72">
        <v>15</v>
      </c>
      <c r="T46" s="69"/>
      <c r="U46" s="70"/>
      <c r="V46" s="71"/>
      <c r="W46" s="72"/>
      <c r="X46" s="198">
        <f t="shared" si="5"/>
        <v>44</v>
      </c>
      <c r="Y46" s="199">
        <f t="shared" si="5"/>
        <v>44</v>
      </c>
      <c r="Z46" s="73">
        <f t="shared" si="4"/>
        <v>4.4</v>
      </c>
      <c r="AA46" s="98">
        <f t="shared" si="4"/>
        <v>4.4</v>
      </c>
    </row>
    <row r="47" spans="1:27" ht="14.25" customHeight="1">
      <c r="A47" s="54" t="s">
        <v>170</v>
      </c>
      <c r="B47" s="285"/>
      <c r="C47" s="288"/>
      <c r="D47" s="69"/>
      <c r="E47" s="70"/>
      <c r="F47" s="71"/>
      <c r="G47" s="72"/>
      <c r="H47" s="69"/>
      <c r="I47" s="70"/>
      <c r="J47" s="71"/>
      <c r="K47" s="72"/>
      <c r="L47" s="69"/>
      <c r="M47" s="70"/>
      <c r="N47" s="71"/>
      <c r="O47" s="72"/>
      <c r="P47" s="69"/>
      <c r="Q47" s="70"/>
      <c r="R47" s="69"/>
      <c r="S47" s="70"/>
      <c r="T47" s="69"/>
      <c r="U47" s="70"/>
      <c r="V47" s="71"/>
      <c r="W47" s="72"/>
      <c r="X47" s="198">
        <f t="shared" si="5"/>
        <v>0</v>
      </c>
      <c r="Y47" s="199">
        <f t="shared" si="5"/>
        <v>0</v>
      </c>
      <c r="Z47" s="73">
        <f t="shared" si="4"/>
        <v>0</v>
      </c>
      <c r="AA47" s="98">
        <f t="shared" si="4"/>
        <v>0</v>
      </c>
    </row>
    <row r="48" spans="1:27" ht="13.5" customHeight="1">
      <c r="A48" s="61" t="s">
        <v>218</v>
      </c>
      <c r="B48" s="67">
        <v>100</v>
      </c>
      <c r="C48" s="68">
        <v>100</v>
      </c>
      <c r="D48" s="69">
        <v>160</v>
      </c>
      <c r="E48" s="70">
        <v>160</v>
      </c>
      <c r="F48" s="71"/>
      <c r="G48" s="72"/>
      <c r="H48" s="69">
        <v>160</v>
      </c>
      <c r="I48" s="70">
        <v>160</v>
      </c>
      <c r="J48" s="71"/>
      <c r="K48" s="72"/>
      <c r="L48" s="69">
        <v>160</v>
      </c>
      <c r="M48" s="70">
        <v>160</v>
      </c>
      <c r="N48" s="71">
        <v>170</v>
      </c>
      <c r="O48" s="72">
        <v>170</v>
      </c>
      <c r="P48" s="69"/>
      <c r="Q48" s="70"/>
      <c r="R48" s="71">
        <v>170</v>
      </c>
      <c r="S48" s="72">
        <v>170</v>
      </c>
      <c r="T48" s="69"/>
      <c r="U48" s="70"/>
      <c r="V48" s="71">
        <v>180</v>
      </c>
      <c r="W48" s="72">
        <v>180</v>
      </c>
      <c r="X48" s="198">
        <f t="shared" si="5"/>
        <v>1000</v>
      </c>
      <c r="Y48" s="199">
        <f t="shared" si="5"/>
        <v>1000</v>
      </c>
      <c r="Z48" s="73">
        <f t="shared" si="4"/>
        <v>100</v>
      </c>
      <c r="AA48" s="98">
        <f t="shared" si="4"/>
        <v>100</v>
      </c>
    </row>
    <row r="49" spans="1:27" ht="14.25">
      <c r="A49" s="61" t="s">
        <v>171</v>
      </c>
      <c r="B49" s="67">
        <v>25</v>
      </c>
      <c r="C49" s="68">
        <v>25</v>
      </c>
      <c r="D49" s="69">
        <v>21</v>
      </c>
      <c r="E49" s="70">
        <v>21</v>
      </c>
      <c r="F49" s="71">
        <v>20</v>
      </c>
      <c r="G49" s="72">
        <v>20</v>
      </c>
      <c r="H49" s="69">
        <v>48</v>
      </c>
      <c r="I49" s="70">
        <v>48</v>
      </c>
      <c r="J49" s="158">
        <v>19.5</v>
      </c>
      <c r="K49" s="72">
        <v>19.5</v>
      </c>
      <c r="L49" s="69">
        <v>16</v>
      </c>
      <c r="M49" s="70">
        <v>16</v>
      </c>
      <c r="N49" s="71">
        <v>32.5</v>
      </c>
      <c r="O49" s="72">
        <v>32.5</v>
      </c>
      <c r="P49" s="69">
        <v>21</v>
      </c>
      <c r="Q49" s="70">
        <v>21</v>
      </c>
      <c r="R49" s="158">
        <v>37</v>
      </c>
      <c r="S49" s="72">
        <v>37</v>
      </c>
      <c r="T49" s="160">
        <v>20</v>
      </c>
      <c r="U49" s="70">
        <v>20</v>
      </c>
      <c r="V49" s="71">
        <v>14</v>
      </c>
      <c r="W49" s="72">
        <v>14</v>
      </c>
      <c r="X49" s="198">
        <f t="shared" si="5"/>
        <v>249</v>
      </c>
      <c r="Y49" s="199">
        <f t="shared" si="5"/>
        <v>249</v>
      </c>
      <c r="Z49" s="73">
        <f t="shared" si="4"/>
        <v>24.9</v>
      </c>
      <c r="AA49" s="98">
        <f t="shared" si="4"/>
        <v>24.9</v>
      </c>
    </row>
    <row r="50" spans="1:27" ht="15" customHeight="1">
      <c r="A50" s="61" t="s">
        <v>172</v>
      </c>
      <c r="B50" s="67">
        <v>1</v>
      </c>
      <c r="C50" s="68">
        <v>1</v>
      </c>
      <c r="D50" s="69"/>
      <c r="E50" s="70"/>
      <c r="F50" s="71">
        <v>2.5</v>
      </c>
      <c r="G50" s="72">
        <v>2.5</v>
      </c>
      <c r="H50" s="69"/>
      <c r="I50" s="70"/>
      <c r="J50" s="71"/>
      <c r="K50" s="72"/>
      <c r="L50" s="69">
        <v>2.5</v>
      </c>
      <c r="M50" s="70">
        <v>2.5</v>
      </c>
      <c r="N50" s="71"/>
      <c r="O50" s="72"/>
      <c r="P50" s="69">
        <v>2.5</v>
      </c>
      <c r="Q50" s="70">
        <v>2.5</v>
      </c>
      <c r="R50" s="71"/>
      <c r="S50" s="72"/>
      <c r="T50" s="69"/>
      <c r="U50" s="70"/>
      <c r="V50" s="71">
        <v>2.5</v>
      </c>
      <c r="W50" s="72">
        <v>2.5</v>
      </c>
      <c r="X50" s="198">
        <f t="shared" si="5"/>
        <v>10</v>
      </c>
      <c r="Y50" s="199">
        <f t="shared" si="5"/>
        <v>10</v>
      </c>
      <c r="Z50" s="73">
        <f t="shared" si="4"/>
        <v>1</v>
      </c>
      <c r="AA50" s="98">
        <f t="shared" si="4"/>
        <v>1</v>
      </c>
    </row>
    <row r="51" spans="1:27" ht="14.25">
      <c r="A51" s="61" t="s">
        <v>173</v>
      </c>
      <c r="B51" s="67">
        <v>0.5</v>
      </c>
      <c r="C51" s="68">
        <v>0.5</v>
      </c>
      <c r="D51" s="69"/>
      <c r="E51" s="70"/>
      <c r="F51" s="71"/>
      <c r="G51" s="72"/>
      <c r="H51" s="69">
        <v>2.5</v>
      </c>
      <c r="I51" s="70">
        <v>2.5</v>
      </c>
      <c r="J51" s="71"/>
      <c r="K51" s="72"/>
      <c r="L51" s="69"/>
      <c r="M51" s="70"/>
      <c r="N51" s="71"/>
      <c r="O51" s="72"/>
      <c r="P51" s="69"/>
      <c r="Q51" s="70"/>
      <c r="R51" s="71">
        <v>2.5</v>
      </c>
      <c r="S51" s="72">
        <v>2.5</v>
      </c>
      <c r="T51" s="69"/>
      <c r="U51" s="70"/>
      <c r="V51" s="71"/>
      <c r="W51" s="72"/>
      <c r="X51" s="198">
        <f t="shared" si="5"/>
        <v>5</v>
      </c>
      <c r="Y51" s="199">
        <f t="shared" si="5"/>
        <v>5</v>
      </c>
      <c r="Z51" s="73">
        <f t="shared" si="4"/>
        <v>0.5</v>
      </c>
      <c r="AA51" s="98">
        <f t="shared" si="4"/>
        <v>0.5</v>
      </c>
    </row>
    <row r="52" spans="1:27" ht="14.25">
      <c r="A52" s="61" t="s">
        <v>174</v>
      </c>
      <c r="B52" s="67">
        <v>0.5</v>
      </c>
      <c r="C52" s="68">
        <v>0.5</v>
      </c>
      <c r="D52" s="69">
        <v>0.72</v>
      </c>
      <c r="E52" s="70">
        <v>0.72</v>
      </c>
      <c r="F52" s="71">
        <v>0.36</v>
      </c>
      <c r="G52" s="72">
        <v>0.36</v>
      </c>
      <c r="H52" s="69">
        <v>0.36</v>
      </c>
      <c r="I52" s="70">
        <v>0.36</v>
      </c>
      <c r="J52" s="159">
        <v>0.72</v>
      </c>
      <c r="K52" s="72">
        <v>0.72</v>
      </c>
      <c r="L52" s="156">
        <v>0.36</v>
      </c>
      <c r="M52" s="70">
        <v>0.36</v>
      </c>
      <c r="N52" s="159">
        <v>0.72</v>
      </c>
      <c r="O52" s="72">
        <v>0.72</v>
      </c>
      <c r="P52" s="156">
        <v>0.36</v>
      </c>
      <c r="Q52" s="70">
        <v>0.36</v>
      </c>
      <c r="R52" s="159">
        <v>0.36</v>
      </c>
      <c r="S52" s="72">
        <v>0.36</v>
      </c>
      <c r="T52" s="156">
        <v>0.72</v>
      </c>
      <c r="U52" s="70">
        <v>0.72</v>
      </c>
      <c r="V52" s="71">
        <v>0.36</v>
      </c>
      <c r="W52" s="72">
        <v>0.36</v>
      </c>
      <c r="X52" s="198">
        <f t="shared" si="5"/>
        <v>5.039999999999999</v>
      </c>
      <c r="Y52" s="199">
        <f t="shared" si="5"/>
        <v>5.039999999999999</v>
      </c>
      <c r="Z52" s="73">
        <f t="shared" si="4"/>
        <v>0.5039999999999999</v>
      </c>
      <c r="AA52" s="98">
        <f t="shared" si="4"/>
        <v>0.5039999999999999</v>
      </c>
    </row>
    <row r="53" spans="1:27" ht="14.25" customHeight="1">
      <c r="A53" s="61" t="s">
        <v>175</v>
      </c>
      <c r="B53" s="67">
        <v>55</v>
      </c>
      <c r="C53" s="68">
        <v>50</v>
      </c>
      <c r="D53" s="69">
        <v>74</v>
      </c>
      <c r="E53" s="70">
        <v>67.34</v>
      </c>
      <c r="F53" s="71">
        <v>80</v>
      </c>
      <c r="G53" s="155">
        <v>72.8</v>
      </c>
      <c r="H53" s="156"/>
      <c r="I53" s="70"/>
      <c r="J53" s="71">
        <v>20</v>
      </c>
      <c r="K53" s="194">
        <v>18.2</v>
      </c>
      <c r="L53" s="69">
        <v>96</v>
      </c>
      <c r="M53" s="78">
        <v>90.6</v>
      </c>
      <c r="N53" s="71">
        <v>80</v>
      </c>
      <c r="O53" s="155">
        <v>72.8</v>
      </c>
      <c r="P53" s="69">
        <v>80</v>
      </c>
      <c r="Q53" s="78">
        <v>72.8</v>
      </c>
      <c r="R53" s="71"/>
      <c r="S53" s="72"/>
      <c r="T53" s="69">
        <v>20</v>
      </c>
      <c r="U53" s="153">
        <v>18.2</v>
      </c>
      <c r="V53" s="71">
        <v>100</v>
      </c>
      <c r="W53" s="194">
        <v>94.6</v>
      </c>
      <c r="X53" s="198">
        <f t="shared" si="5"/>
        <v>550</v>
      </c>
      <c r="Y53" s="199">
        <f t="shared" si="5"/>
        <v>507.34000000000003</v>
      </c>
      <c r="Z53" s="73">
        <f t="shared" si="4"/>
        <v>55</v>
      </c>
      <c r="AA53" s="98">
        <f t="shared" si="4"/>
        <v>50.734</v>
      </c>
    </row>
    <row r="54" spans="1:27" ht="14.25" customHeight="1">
      <c r="A54" s="163" t="s">
        <v>229</v>
      </c>
      <c r="B54" s="67">
        <v>23</v>
      </c>
      <c r="C54" s="68">
        <v>20</v>
      </c>
      <c r="D54" s="69"/>
      <c r="E54" s="70"/>
      <c r="F54" s="71"/>
      <c r="G54" s="72"/>
      <c r="H54" s="69">
        <v>115</v>
      </c>
      <c r="I54" s="205">
        <v>100</v>
      </c>
      <c r="J54" s="71"/>
      <c r="K54" s="72"/>
      <c r="L54" s="69"/>
      <c r="M54" s="70"/>
      <c r="N54" s="71"/>
      <c r="O54" s="72"/>
      <c r="P54" s="69"/>
      <c r="Q54" s="70"/>
      <c r="R54" s="71">
        <v>115</v>
      </c>
      <c r="S54" s="206">
        <v>100</v>
      </c>
      <c r="T54" s="69"/>
      <c r="U54" s="70"/>
      <c r="V54" s="71"/>
      <c r="W54" s="72"/>
      <c r="X54" s="198">
        <f t="shared" si="5"/>
        <v>230</v>
      </c>
      <c r="Y54" s="199">
        <f t="shared" si="5"/>
        <v>200</v>
      </c>
      <c r="Z54" s="73">
        <f t="shared" si="4"/>
        <v>23</v>
      </c>
      <c r="AA54" s="98">
        <f t="shared" si="4"/>
        <v>20</v>
      </c>
    </row>
    <row r="55" spans="1:27" ht="14.25" customHeight="1">
      <c r="A55" s="61" t="s">
        <v>176</v>
      </c>
      <c r="B55" s="283">
        <v>34</v>
      </c>
      <c r="C55" s="286">
        <v>32</v>
      </c>
      <c r="D55" s="69"/>
      <c r="E55" s="70"/>
      <c r="F55" s="71"/>
      <c r="G55" s="72"/>
      <c r="H55" s="69"/>
      <c r="I55" s="70"/>
      <c r="J55" s="71"/>
      <c r="K55" s="72"/>
      <c r="L55" s="69"/>
      <c r="M55" s="70"/>
      <c r="N55" s="71"/>
      <c r="O55" s="72"/>
      <c r="P55" s="69"/>
      <c r="Q55" s="70"/>
      <c r="R55" s="71"/>
      <c r="S55" s="72"/>
      <c r="T55" s="69"/>
      <c r="U55" s="70"/>
      <c r="V55" s="71"/>
      <c r="W55" s="72"/>
      <c r="X55" s="198">
        <f>X56+X57</f>
        <v>340</v>
      </c>
      <c r="Y55" s="199">
        <f>Y56+Y57</f>
        <v>323</v>
      </c>
      <c r="Z55" s="73">
        <f t="shared" si="4"/>
        <v>34</v>
      </c>
      <c r="AA55" s="98">
        <f t="shared" si="4"/>
        <v>32.3</v>
      </c>
    </row>
    <row r="56" spans="1:27" ht="13.5" customHeight="1">
      <c r="A56" s="54" t="s">
        <v>177</v>
      </c>
      <c r="B56" s="284"/>
      <c r="C56" s="287"/>
      <c r="D56" s="69"/>
      <c r="E56" s="70"/>
      <c r="F56" s="71">
        <v>74</v>
      </c>
      <c r="G56" s="72">
        <v>70.3</v>
      </c>
      <c r="H56" s="69"/>
      <c r="I56" s="70"/>
      <c r="J56" s="71">
        <v>62</v>
      </c>
      <c r="K56" s="194">
        <v>58.9</v>
      </c>
      <c r="L56" s="69"/>
      <c r="M56" s="70"/>
      <c r="N56" s="71"/>
      <c r="O56" s="72"/>
      <c r="P56" s="69">
        <v>61</v>
      </c>
      <c r="Q56" s="78">
        <v>57.95</v>
      </c>
      <c r="R56" s="71"/>
      <c r="S56" s="72"/>
      <c r="T56" s="69">
        <v>83</v>
      </c>
      <c r="U56" s="153">
        <v>78.85</v>
      </c>
      <c r="V56" s="71"/>
      <c r="W56" s="72"/>
      <c r="X56" s="198">
        <f aca="true" t="shared" si="6" ref="X56:Y58">V56+T56+R56+P56+N56+L56+J56+H56+F56+D56</f>
        <v>280</v>
      </c>
      <c r="Y56" s="199">
        <f t="shared" si="6"/>
        <v>266</v>
      </c>
      <c r="Z56" s="73">
        <f t="shared" si="4"/>
        <v>28</v>
      </c>
      <c r="AA56" s="98">
        <f t="shared" si="4"/>
        <v>26.6</v>
      </c>
    </row>
    <row r="57" spans="1:27" ht="15">
      <c r="A57" s="54" t="s">
        <v>178</v>
      </c>
      <c r="B57" s="285"/>
      <c r="C57" s="288"/>
      <c r="D57" s="69"/>
      <c r="E57" s="70"/>
      <c r="F57" s="71"/>
      <c r="G57" s="72"/>
      <c r="H57" s="69"/>
      <c r="I57" s="70"/>
      <c r="J57" s="71"/>
      <c r="K57" s="72"/>
      <c r="L57" s="69">
        <v>30</v>
      </c>
      <c r="M57" s="70">
        <v>28.5</v>
      </c>
      <c r="N57" s="71"/>
      <c r="O57" s="72"/>
      <c r="P57" s="69"/>
      <c r="Q57" s="70"/>
      <c r="R57" s="71"/>
      <c r="S57" s="72"/>
      <c r="T57" s="69"/>
      <c r="U57" s="70"/>
      <c r="V57" s="71">
        <v>30</v>
      </c>
      <c r="W57" s="72">
        <v>28.5</v>
      </c>
      <c r="X57" s="198">
        <f t="shared" si="6"/>
        <v>60</v>
      </c>
      <c r="Y57" s="199">
        <f t="shared" si="6"/>
        <v>57</v>
      </c>
      <c r="Z57" s="73">
        <f t="shared" si="4"/>
        <v>6</v>
      </c>
      <c r="AA57" s="98">
        <f t="shared" si="4"/>
        <v>5.7</v>
      </c>
    </row>
    <row r="58" spans="1:27" ht="30.75" customHeight="1" thickBot="1">
      <c r="A58" s="213" t="s">
        <v>248</v>
      </c>
      <c r="B58" s="208">
        <v>24.1</v>
      </c>
      <c r="C58" s="209">
        <v>20</v>
      </c>
      <c r="D58" s="69"/>
      <c r="E58" s="70"/>
      <c r="F58" s="71"/>
      <c r="G58" s="72"/>
      <c r="H58" s="210"/>
      <c r="I58" s="70"/>
      <c r="J58" s="211">
        <v>120.5</v>
      </c>
      <c r="K58" s="70">
        <v>100.02</v>
      </c>
      <c r="L58" s="69"/>
      <c r="M58" s="70"/>
      <c r="N58" s="71"/>
      <c r="O58" s="72"/>
      <c r="P58" s="69"/>
      <c r="Q58" s="70"/>
      <c r="R58" s="71"/>
      <c r="S58" s="72"/>
      <c r="T58" s="211">
        <v>120.5</v>
      </c>
      <c r="U58" s="70">
        <v>100.02</v>
      </c>
      <c r="V58" s="71"/>
      <c r="W58" s="72"/>
      <c r="X58" s="198">
        <f t="shared" si="6"/>
        <v>241</v>
      </c>
      <c r="Y58" s="199">
        <f t="shared" si="6"/>
        <v>200.04</v>
      </c>
      <c r="Z58" s="73">
        <f t="shared" si="4"/>
        <v>24.1</v>
      </c>
      <c r="AA58" s="98">
        <f t="shared" si="4"/>
        <v>20.003999999999998</v>
      </c>
    </row>
    <row r="59" spans="1:27" ht="27.75" customHeight="1">
      <c r="A59" s="61" t="s">
        <v>215</v>
      </c>
      <c r="B59" s="283">
        <v>390</v>
      </c>
      <c r="C59" s="286">
        <v>390</v>
      </c>
      <c r="D59" s="69"/>
      <c r="E59" s="70"/>
      <c r="F59" s="71"/>
      <c r="G59" s="72"/>
      <c r="H59" s="69"/>
      <c r="I59" s="70"/>
      <c r="J59" s="71"/>
      <c r="K59" s="72"/>
      <c r="L59" s="69"/>
      <c r="M59" s="70"/>
      <c r="N59" s="71"/>
      <c r="O59" s="72"/>
      <c r="P59" s="69"/>
      <c r="Q59" s="70"/>
      <c r="R59" s="71"/>
      <c r="S59" s="72"/>
      <c r="T59" s="69"/>
      <c r="U59" s="70"/>
      <c r="V59" s="71"/>
      <c r="W59" s="72"/>
      <c r="X59" s="198">
        <f>X60+X61+X62+X63+X64</f>
        <v>3903</v>
      </c>
      <c r="Y59" s="199">
        <f>Y60+Y61+Y62+Y63+Y64</f>
        <v>3903</v>
      </c>
      <c r="Z59" s="73">
        <f t="shared" si="4"/>
        <v>390.3</v>
      </c>
      <c r="AA59" s="98">
        <f t="shared" si="4"/>
        <v>390.3</v>
      </c>
    </row>
    <row r="60" spans="1:27" ht="12" customHeight="1">
      <c r="A60" s="64" t="s">
        <v>179</v>
      </c>
      <c r="B60" s="284"/>
      <c r="C60" s="287"/>
      <c r="D60" s="69">
        <v>122</v>
      </c>
      <c r="E60" s="70">
        <v>122</v>
      </c>
      <c r="F60" s="71">
        <v>302</v>
      </c>
      <c r="G60" s="72">
        <v>302</v>
      </c>
      <c r="H60" s="69">
        <v>352</v>
      </c>
      <c r="I60" s="70">
        <v>352</v>
      </c>
      <c r="J60" s="71">
        <v>195</v>
      </c>
      <c r="K60" s="72">
        <v>195</v>
      </c>
      <c r="L60" s="69">
        <v>265</v>
      </c>
      <c r="M60" s="70">
        <v>265</v>
      </c>
      <c r="N60" s="71">
        <v>50</v>
      </c>
      <c r="O60" s="72">
        <v>50</v>
      </c>
      <c r="P60" s="69">
        <v>309</v>
      </c>
      <c r="Q60" s="70">
        <v>309</v>
      </c>
      <c r="R60" s="71">
        <v>260</v>
      </c>
      <c r="S60" s="72">
        <v>260</v>
      </c>
      <c r="T60" s="69">
        <v>149</v>
      </c>
      <c r="U60" s="70">
        <v>149</v>
      </c>
      <c r="V60" s="71">
        <v>271</v>
      </c>
      <c r="W60" s="72">
        <v>271</v>
      </c>
      <c r="X60" s="198">
        <f aca="true" t="shared" si="7" ref="X60:Y70">V60+T60+R60+P60+N60+L60+J60+H60+F60+D60</f>
        <v>2275</v>
      </c>
      <c r="Y60" s="199">
        <f t="shared" si="7"/>
        <v>2275</v>
      </c>
      <c r="Z60" s="73">
        <f t="shared" si="4"/>
        <v>227.5</v>
      </c>
      <c r="AA60" s="98">
        <f t="shared" si="4"/>
        <v>227.5</v>
      </c>
    </row>
    <row r="61" spans="1:27" ht="14.25" customHeight="1">
      <c r="A61" s="54" t="s">
        <v>238</v>
      </c>
      <c r="B61" s="284"/>
      <c r="C61" s="287"/>
      <c r="D61" s="69"/>
      <c r="E61" s="70"/>
      <c r="F61" s="71"/>
      <c r="G61" s="72"/>
      <c r="H61" s="69"/>
      <c r="I61" s="70"/>
      <c r="J61" s="71"/>
      <c r="K61" s="72"/>
      <c r="L61" s="69"/>
      <c r="M61" s="70"/>
      <c r="N61" s="71">
        <v>108</v>
      </c>
      <c r="O61" s="72">
        <v>108</v>
      </c>
      <c r="P61" s="69"/>
      <c r="Q61" s="70"/>
      <c r="R61" s="71"/>
      <c r="S61" s="72"/>
      <c r="T61" s="69"/>
      <c r="U61" s="70"/>
      <c r="V61" s="71"/>
      <c r="W61" s="72"/>
      <c r="X61" s="198">
        <f t="shared" si="7"/>
        <v>108</v>
      </c>
      <c r="Y61" s="199">
        <f t="shared" si="7"/>
        <v>108</v>
      </c>
      <c r="Z61" s="73">
        <f t="shared" si="4"/>
        <v>10.8</v>
      </c>
      <c r="AA61" s="98">
        <f t="shared" si="4"/>
        <v>10.8</v>
      </c>
    </row>
    <row r="62" spans="1:27" ht="12.75" customHeight="1">
      <c r="A62" s="65" t="s">
        <v>180</v>
      </c>
      <c r="B62" s="284"/>
      <c r="C62" s="287"/>
      <c r="D62" s="69"/>
      <c r="E62" s="70"/>
      <c r="F62" s="71">
        <v>150</v>
      </c>
      <c r="G62" s="72">
        <v>150</v>
      </c>
      <c r="H62" s="69"/>
      <c r="I62" s="70"/>
      <c r="J62" s="71"/>
      <c r="K62" s="72"/>
      <c r="L62" s="69">
        <v>160</v>
      </c>
      <c r="M62" s="70">
        <v>160</v>
      </c>
      <c r="N62" s="71"/>
      <c r="O62" s="72"/>
      <c r="P62" s="69">
        <v>150</v>
      </c>
      <c r="Q62" s="70">
        <v>150</v>
      </c>
      <c r="R62" s="71"/>
      <c r="S62" s="72"/>
      <c r="T62" s="69"/>
      <c r="U62" s="70"/>
      <c r="V62" s="71">
        <v>150</v>
      </c>
      <c r="W62" s="72">
        <v>150</v>
      </c>
      <c r="X62" s="198">
        <f t="shared" si="7"/>
        <v>610</v>
      </c>
      <c r="Y62" s="199">
        <f t="shared" si="7"/>
        <v>610</v>
      </c>
      <c r="Z62" s="73">
        <f t="shared" si="4"/>
        <v>61</v>
      </c>
      <c r="AA62" s="98">
        <f t="shared" si="4"/>
        <v>61</v>
      </c>
    </row>
    <row r="63" spans="1:27" ht="15" customHeight="1">
      <c r="A63" s="54" t="s">
        <v>181</v>
      </c>
      <c r="B63" s="284"/>
      <c r="C63" s="287"/>
      <c r="D63" s="69"/>
      <c r="E63" s="70"/>
      <c r="F63" s="71"/>
      <c r="G63" s="72"/>
      <c r="H63" s="69">
        <v>150</v>
      </c>
      <c r="I63" s="70">
        <v>150</v>
      </c>
      <c r="J63" s="71"/>
      <c r="K63" s="72"/>
      <c r="L63" s="69"/>
      <c r="M63" s="70"/>
      <c r="N63" s="71"/>
      <c r="O63" s="72"/>
      <c r="P63" s="69"/>
      <c r="Q63" s="70"/>
      <c r="R63" s="71">
        <v>150</v>
      </c>
      <c r="S63" s="72">
        <v>150</v>
      </c>
      <c r="T63" s="69"/>
      <c r="U63" s="70"/>
      <c r="V63" s="71"/>
      <c r="W63" s="72"/>
      <c r="X63" s="198">
        <f t="shared" si="7"/>
        <v>300</v>
      </c>
      <c r="Y63" s="199">
        <f t="shared" si="7"/>
        <v>300</v>
      </c>
      <c r="Z63" s="73">
        <f t="shared" si="4"/>
        <v>30</v>
      </c>
      <c r="AA63" s="98">
        <f t="shared" si="4"/>
        <v>30</v>
      </c>
    </row>
    <row r="64" spans="1:27" ht="15">
      <c r="A64" s="54" t="s">
        <v>182</v>
      </c>
      <c r="B64" s="285"/>
      <c r="C64" s="288"/>
      <c r="D64" s="69">
        <v>160</v>
      </c>
      <c r="E64" s="70">
        <v>160</v>
      </c>
      <c r="F64" s="71"/>
      <c r="G64" s="72"/>
      <c r="H64" s="69"/>
      <c r="I64" s="70"/>
      <c r="J64" s="71">
        <v>150</v>
      </c>
      <c r="K64" s="72">
        <v>150</v>
      </c>
      <c r="L64" s="69"/>
      <c r="M64" s="70"/>
      <c r="N64" s="71">
        <v>150</v>
      </c>
      <c r="O64" s="72">
        <v>150</v>
      </c>
      <c r="P64" s="69"/>
      <c r="Q64" s="70"/>
      <c r="R64" s="71"/>
      <c r="S64" s="72"/>
      <c r="T64" s="69">
        <v>150</v>
      </c>
      <c r="U64" s="70">
        <v>150</v>
      </c>
      <c r="V64" s="71"/>
      <c r="W64" s="72"/>
      <c r="X64" s="198">
        <f t="shared" si="7"/>
        <v>610</v>
      </c>
      <c r="Y64" s="199">
        <f t="shared" si="7"/>
        <v>610</v>
      </c>
      <c r="Z64" s="73">
        <f t="shared" si="4"/>
        <v>61</v>
      </c>
      <c r="AA64" s="98">
        <f t="shared" si="4"/>
        <v>61</v>
      </c>
    </row>
    <row r="65" spans="1:27" ht="15" customHeight="1">
      <c r="A65" s="61" t="s">
        <v>214</v>
      </c>
      <c r="B65" s="76">
        <v>30</v>
      </c>
      <c r="C65" s="77">
        <v>30</v>
      </c>
      <c r="D65" s="69">
        <v>75</v>
      </c>
      <c r="E65" s="153">
        <v>75</v>
      </c>
      <c r="F65" s="71"/>
      <c r="G65" s="72"/>
      <c r="H65" s="69">
        <v>75</v>
      </c>
      <c r="I65" s="153">
        <v>75</v>
      </c>
      <c r="J65" s="71"/>
      <c r="K65" s="72"/>
      <c r="L65" s="69"/>
      <c r="M65" s="70"/>
      <c r="N65" s="71">
        <v>75</v>
      </c>
      <c r="O65" s="194">
        <v>75</v>
      </c>
      <c r="P65" s="69"/>
      <c r="Q65" s="70"/>
      <c r="R65" s="71">
        <v>75</v>
      </c>
      <c r="S65" s="194">
        <v>75</v>
      </c>
      <c r="T65" s="69"/>
      <c r="U65" s="70"/>
      <c r="V65" s="71"/>
      <c r="W65" s="72"/>
      <c r="X65" s="198">
        <f t="shared" si="7"/>
        <v>300</v>
      </c>
      <c r="Y65" s="199">
        <f t="shared" si="7"/>
        <v>300</v>
      </c>
      <c r="Z65" s="73">
        <f t="shared" si="4"/>
        <v>30</v>
      </c>
      <c r="AA65" s="98">
        <f t="shared" si="4"/>
        <v>30</v>
      </c>
    </row>
    <row r="66" spans="1:27" ht="14.25" customHeight="1">
      <c r="A66" s="61" t="s">
        <v>183</v>
      </c>
      <c r="B66" s="67">
        <v>9</v>
      </c>
      <c r="C66" s="68">
        <v>9</v>
      </c>
      <c r="D66" s="69">
        <v>18</v>
      </c>
      <c r="E66" s="70">
        <v>18</v>
      </c>
      <c r="F66" s="71">
        <v>17</v>
      </c>
      <c r="G66" s="72">
        <v>17</v>
      </c>
      <c r="H66" s="69">
        <v>5</v>
      </c>
      <c r="I66" s="70">
        <v>5</v>
      </c>
      <c r="J66" s="71">
        <v>11</v>
      </c>
      <c r="K66" s="72">
        <v>11</v>
      </c>
      <c r="L66" s="69">
        <v>3</v>
      </c>
      <c r="M66" s="70">
        <v>3</v>
      </c>
      <c r="N66" s="71">
        <v>9</v>
      </c>
      <c r="O66" s="72">
        <v>9</v>
      </c>
      <c r="P66" s="69">
        <v>7</v>
      </c>
      <c r="Q66" s="70">
        <v>7</v>
      </c>
      <c r="R66" s="71">
        <v>9</v>
      </c>
      <c r="S66" s="72">
        <v>9</v>
      </c>
      <c r="T66" s="69">
        <v>0</v>
      </c>
      <c r="U66" s="70">
        <v>0</v>
      </c>
      <c r="V66" s="71">
        <v>8</v>
      </c>
      <c r="W66" s="72">
        <v>8</v>
      </c>
      <c r="X66" s="198">
        <f t="shared" si="7"/>
        <v>87</v>
      </c>
      <c r="Y66" s="199">
        <f t="shared" si="7"/>
        <v>87</v>
      </c>
      <c r="Z66" s="73">
        <f t="shared" si="4"/>
        <v>8.7</v>
      </c>
      <c r="AA66" s="98">
        <f t="shared" si="4"/>
        <v>8.7</v>
      </c>
    </row>
    <row r="67" spans="1:27" ht="13.5" customHeight="1">
      <c r="A67" s="61" t="s">
        <v>184</v>
      </c>
      <c r="B67" s="67">
        <v>4.3</v>
      </c>
      <c r="C67" s="68">
        <v>4</v>
      </c>
      <c r="D67" s="69"/>
      <c r="E67" s="70"/>
      <c r="F67" s="71">
        <v>4</v>
      </c>
      <c r="G67" s="72">
        <v>3.72</v>
      </c>
      <c r="H67" s="69">
        <v>11</v>
      </c>
      <c r="I67" s="70">
        <v>10.23</v>
      </c>
      <c r="J67" s="71">
        <v>8</v>
      </c>
      <c r="K67" s="72">
        <v>7.44</v>
      </c>
      <c r="L67" s="69"/>
      <c r="M67" s="70"/>
      <c r="N67" s="71"/>
      <c r="O67" s="72"/>
      <c r="P67" s="69">
        <v>12</v>
      </c>
      <c r="Q67" s="70">
        <v>11.16</v>
      </c>
      <c r="R67" s="71">
        <v>8</v>
      </c>
      <c r="S67" s="72">
        <v>7.44</v>
      </c>
      <c r="T67" s="69"/>
      <c r="U67" s="70"/>
      <c r="V67" s="71"/>
      <c r="W67" s="72"/>
      <c r="X67" s="198">
        <f t="shared" si="7"/>
        <v>43</v>
      </c>
      <c r="Y67" s="203">
        <f t="shared" si="7"/>
        <v>39.99</v>
      </c>
      <c r="Z67" s="73">
        <f t="shared" si="4"/>
        <v>4.3</v>
      </c>
      <c r="AA67" s="100">
        <f t="shared" si="4"/>
        <v>3.999</v>
      </c>
    </row>
    <row r="68" spans="1:27" ht="15.75" customHeight="1">
      <c r="A68" s="61" t="s">
        <v>212</v>
      </c>
      <c r="B68" s="154" t="s">
        <v>247</v>
      </c>
      <c r="C68" s="68">
        <v>40</v>
      </c>
      <c r="D68" s="69">
        <v>88</v>
      </c>
      <c r="E68" s="70">
        <v>76.56</v>
      </c>
      <c r="F68" s="71">
        <v>21</v>
      </c>
      <c r="G68" s="155">
        <v>18.21</v>
      </c>
      <c r="H68" s="69">
        <v>54</v>
      </c>
      <c r="I68" s="85">
        <v>46.98</v>
      </c>
      <c r="J68" s="71">
        <v>92</v>
      </c>
      <c r="K68" s="72">
        <v>80.04</v>
      </c>
      <c r="L68" s="160">
        <v>5.5</v>
      </c>
      <c r="M68" s="70">
        <v>4.79</v>
      </c>
      <c r="N68" s="71">
        <v>15</v>
      </c>
      <c r="O68" s="72">
        <v>13.05</v>
      </c>
      <c r="P68" s="69">
        <v>10</v>
      </c>
      <c r="Q68" s="78">
        <v>8.7</v>
      </c>
      <c r="R68" s="71">
        <v>54</v>
      </c>
      <c r="S68" s="72">
        <v>46.98</v>
      </c>
      <c r="T68" s="69">
        <v>104</v>
      </c>
      <c r="U68" s="153">
        <v>90.48</v>
      </c>
      <c r="V68" s="71">
        <v>12</v>
      </c>
      <c r="W68" s="194">
        <v>10.44</v>
      </c>
      <c r="X68" s="204">
        <f t="shared" si="7"/>
        <v>455.5</v>
      </c>
      <c r="Y68" s="199">
        <f t="shared" si="7"/>
        <v>396.23</v>
      </c>
      <c r="Z68" s="86">
        <f>X68/46/10</f>
        <v>0.9902173913043478</v>
      </c>
      <c r="AA68" s="161">
        <f aca="true" t="shared" si="8" ref="AA68:AA81">Y68/10</f>
        <v>39.623000000000005</v>
      </c>
    </row>
    <row r="69" spans="1:27" ht="27" customHeight="1">
      <c r="A69" s="61" t="s">
        <v>185</v>
      </c>
      <c r="B69" s="67">
        <v>18</v>
      </c>
      <c r="C69" s="68">
        <v>18</v>
      </c>
      <c r="D69" s="69">
        <v>16</v>
      </c>
      <c r="E69" s="70">
        <v>16</v>
      </c>
      <c r="F69" s="71">
        <v>23</v>
      </c>
      <c r="G69" s="72">
        <v>23</v>
      </c>
      <c r="H69" s="69">
        <v>16</v>
      </c>
      <c r="I69" s="70">
        <v>16</v>
      </c>
      <c r="J69" s="71">
        <v>22</v>
      </c>
      <c r="K69" s="72">
        <v>22</v>
      </c>
      <c r="L69" s="160">
        <v>17.5</v>
      </c>
      <c r="M69" s="70">
        <v>17.5</v>
      </c>
      <c r="N69" s="158">
        <v>15.5</v>
      </c>
      <c r="O69" s="72">
        <v>15.5</v>
      </c>
      <c r="P69" s="69">
        <v>19</v>
      </c>
      <c r="Q69" s="70">
        <v>19</v>
      </c>
      <c r="R69" s="71">
        <v>15</v>
      </c>
      <c r="S69" s="72">
        <v>15</v>
      </c>
      <c r="T69" s="69">
        <v>22</v>
      </c>
      <c r="U69" s="70">
        <v>22</v>
      </c>
      <c r="V69" s="71">
        <v>18</v>
      </c>
      <c r="W69" s="72">
        <v>18</v>
      </c>
      <c r="X69" s="198">
        <f t="shared" si="7"/>
        <v>184</v>
      </c>
      <c r="Y69" s="199">
        <f t="shared" si="7"/>
        <v>184</v>
      </c>
      <c r="Z69" s="73">
        <f aca="true" t="shared" si="9" ref="Z69:Z81">X69/10</f>
        <v>18.4</v>
      </c>
      <c r="AA69" s="98">
        <f t="shared" si="8"/>
        <v>18.4</v>
      </c>
    </row>
    <row r="70" spans="1:27" ht="24.75" customHeight="1">
      <c r="A70" s="61" t="s">
        <v>186</v>
      </c>
      <c r="B70" s="67">
        <v>9</v>
      </c>
      <c r="C70" s="68">
        <v>9</v>
      </c>
      <c r="D70" s="69">
        <v>7</v>
      </c>
      <c r="E70" s="70">
        <v>7</v>
      </c>
      <c r="F70" s="71">
        <v>10</v>
      </c>
      <c r="G70" s="72">
        <v>10</v>
      </c>
      <c r="H70" s="69">
        <v>6</v>
      </c>
      <c r="I70" s="70">
        <v>6</v>
      </c>
      <c r="J70" s="71">
        <v>9</v>
      </c>
      <c r="K70" s="72">
        <v>9</v>
      </c>
      <c r="L70" s="160">
        <v>7</v>
      </c>
      <c r="M70" s="70">
        <v>7</v>
      </c>
      <c r="N70" s="71">
        <v>10</v>
      </c>
      <c r="O70" s="72">
        <v>10</v>
      </c>
      <c r="P70" s="69">
        <v>8.5</v>
      </c>
      <c r="Q70" s="70">
        <v>8.5</v>
      </c>
      <c r="R70" s="71">
        <v>7</v>
      </c>
      <c r="S70" s="72">
        <v>7</v>
      </c>
      <c r="T70" s="69">
        <v>15</v>
      </c>
      <c r="U70" s="70">
        <v>15</v>
      </c>
      <c r="V70" s="158">
        <v>9</v>
      </c>
      <c r="W70" s="72">
        <v>9</v>
      </c>
      <c r="X70" s="198">
        <f t="shared" si="7"/>
        <v>88.5</v>
      </c>
      <c r="Y70" s="199">
        <f t="shared" si="7"/>
        <v>88.5</v>
      </c>
      <c r="Z70" s="73">
        <f t="shared" si="9"/>
        <v>8.85</v>
      </c>
      <c r="AA70" s="98">
        <f t="shared" si="8"/>
        <v>8.85</v>
      </c>
    </row>
    <row r="71" spans="1:27" ht="12.75" customHeight="1">
      <c r="A71" s="61" t="s">
        <v>235</v>
      </c>
      <c r="B71" s="67">
        <v>12</v>
      </c>
      <c r="C71" s="68">
        <v>12</v>
      </c>
      <c r="D71" s="69"/>
      <c r="E71" s="70"/>
      <c r="F71" s="71"/>
      <c r="G71" s="72"/>
      <c r="H71" s="69"/>
      <c r="I71" s="70"/>
      <c r="J71" s="71"/>
      <c r="K71" s="72"/>
      <c r="L71" s="69"/>
      <c r="M71" s="70"/>
      <c r="N71" s="71"/>
      <c r="O71" s="72"/>
      <c r="P71" s="69"/>
      <c r="Q71" s="70"/>
      <c r="R71" s="71"/>
      <c r="S71" s="72"/>
      <c r="T71" s="69"/>
      <c r="U71" s="70"/>
      <c r="V71" s="71"/>
      <c r="W71" s="72"/>
      <c r="X71" s="198">
        <f>X72+X73+X74</f>
        <v>120</v>
      </c>
      <c r="Y71" s="199">
        <f>Y72+Y73+Y74</f>
        <v>120</v>
      </c>
      <c r="Z71" s="73">
        <f t="shared" si="9"/>
        <v>12</v>
      </c>
      <c r="AA71" s="98">
        <f t="shared" si="8"/>
        <v>12</v>
      </c>
    </row>
    <row r="72" spans="1:27" ht="12.75" customHeight="1">
      <c r="A72" s="54" t="s">
        <v>201</v>
      </c>
      <c r="B72" s="74"/>
      <c r="C72" s="75"/>
      <c r="D72" s="69"/>
      <c r="E72" s="70"/>
      <c r="F72" s="71"/>
      <c r="G72" s="72"/>
      <c r="H72" s="69"/>
      <c r="I72" s="70"/>
      <c r="J72" s="71"/>
      <c r="K72" s="72"/>
      <c r="L72" s="69">
        <v>40</v>
      </c>
      <c r="M72" s="70">
        <v>40</v>
      </c>
      <c r="N72" s="71"/>
      <c r="O72" s="72"/>
      <c r="P72" s="69"/>
      <c r="Q72" s="70"/>
      <c r="R72" s="71"/>
      <c r="S72" s="72"/>
      <c r="T72" s="69"/>
      <c r="U72" s="70"/>
      <c r="V72" s="71"/>
      <c r="W72" s="72"/>
      <c r="X72" s="198">
        <f aca="true" t="shared" si="10" ref="X72:Y74">V72+T72+R72+P72+N72+L72+J72+H72+F72+D72</f>
        <v>40</v>
      </c>
      <c r="Y72" s="199">
        <f t="shared" si="10"/>
        <v>40</v>
      </c>
      <c r="Z72" s="73">
        <f t="shared" si="9"/>
        <v>4</v>
      </c>
      <c r="AA72" s="98">
        <f t="shared" si="8"/>
        <v>4</v>
      </c>
    </row>
    <row r="73" spans="1:27" ht="12.75" customHeight="1">
      <c r="A73" s="54" t="s">
        <v>202</v>
      </c>
      <c r="B73" s="74"/>
      <c r="C73" s="75"/>
      <c r="D73" s="69">
        <v>40</v>
      </c>
      <c r="E73" s="70">
        <v>40</v>
      </c>
      <c r="F73" s="71"/>
      <c r="G73" s="72"/>
      <c r="H73" s="69"/>
      <c r="I73" s="70"/>
      <c r="J73" s="71"/>
      <c r="K73" s="72"/>
      <c r="L73" s="69"/>
      <c r="M73" s="70"/>
      <c r="N73" s="71"/>
      <c r="O73" s="72"/>
      <c r="P73" s="69"/>
      <c r="Q73" s="70"/>
      <c r="R73" s="71"/>
      <c r="S73" s="72"/>
      <c r="T73" s="69"/>
      <c r="U73" s="70"/>
      <c r="V73" s="71"/>
      <c r="W73" s="72"/>
      <c r="X73" s="198">
        <f t="shared" si="10"/>
        <v>40</v>
      </c>
      <c r="Y73" s="199">
        <f t="shared" si="10"/>
        <v>40</v>
      </c>
      <c r="Z73" s="73">
        <f t="shared" si="9"/>
        <v>4</v>
      </c>
      <c r="AA73" s="98">
        <f t="shared" si="8"/>
        <v>4</v>
      </c>
    </row>
    <row r="74" spans="1:27" ht="12.75" customHeight="1">
      <c r="A74" s="54" t="s">
        <v>203</v>
      </c>
      <c r="B74" s="74"/>
      <c r="C74" s="75"/>
      <c r="D74" s="69"/>
      <c r="E74" s="70"/>
      <c r="F74" s="71"/>
      <c r="G74" s="72"/>
      <c r="H74" s="69"/>
      <c r="I74" s="70"/>
      <c r="J74" s="71"/>
      <c r="K74" s="72"/>
      <c r="L74" s="69"/>
      <c r="M74" s="70"/>
      <c r="N74" s="71">
        <v>40</v>
      </c>
      <c r="O74" s="72">
        <v>40</v>
      </c>
      <c r="P74" s="69"/>
      <c r="Q74" s="70"/>
      <c r="R74" s="71"/>
      <c r="S74" s="72"/>
      <c r="T74" s="69"/>
      <c r="U74" s="70"/>
      <c r="V74" s="71"/>
      <c r="W74" s="72"/>
      <c r="X74" s="198">
        <f t="shared" si="10"/>
        <v>40</v>
      </c>
      <c r="Y74" s="199">
        <f t="shared" si="10"/>
        <v>40</v>
      </c>
      <c r="Z74" s="73">
        <f t="shared" si="9"/>
        <v>4</v>
      </c>
      <c r="AA74" s="98">
        <f t="shared" si="8"/>
        <v>4</v>
      </c>
    </row>
    <row r="75" spans="1:27" ht="14.25" customHeight="1">
      <c r="A75" s="62" t="s">
        <v>187</v>
      </c>
      <c r="B75" s="283">
        <v>9</v>
      </c>
      <c r="C75" s="286">
        <v>9</v>
      </c>
      <c r="D75" s="69"/>
      <c r="E75" s="70"/>
      <c r="F75" s="71"/>
      <c r="G75" s="72"/>
      <c r="H75" s="69"/>
      <c r="I75" s="70"/>
      <c r="J75" s="71"/>
      <c r="K75" s="72"/>
      <c r="L75" s="69"/>
      <c r="M75" s="70"/>
      <c r="N75" s="71"/>
      <c r="O75" s="72"/>
      <c r="P75" s="69"/>
      <c r="Q75" s="70"/>
      <c r="R75" s="71"/>
      <c r="S75" s="72"/>
      <c r="T75" s="69"/>
      <c r="U75" s="70"/>
      <c r="V75" s="71"/>
      <c r="W75" s="72"/>
      <c r="X75" s="198">
        <f>X76+X77+X78+X79</f>
        <v>92</v>
      </c>
      <c r="Y75" s="199">
        <f>Y76+Y77+Y78+Y79</f>
        <v>92</v>
      </c>
      <c r="Z75" s="73">
        <f t="shared" si="9"/>
        <v>9.2</v>
      </c>
      <c r="AA75" s="98">
        <f t="shared" si="8"/>
        <v>9.2</v>
      </c>
    </row>
    <row r="76" spans="1:27" ht="12.75" customHeight="1">
      <c r="A76" s="54" t="s">
        <v>188</v>
      </c>
      <c r="B76" s="284"/>
      <c r="C76" s="287"/>
      <c r="D76" s="69"/>
      <c r="E76" s="70"/>
      <c r="F76" s="71">
        <v>11</v>
      </c>
      <c r="G76" s="72">
        <v>11</v>
      </c>
      <c r="H76" s="69"/>
      <c r="I76" s="70"/>
      <c r="J76" s="71"/>
      <c r="K76" s="72"/>
      <c r="L76" s="69"/>
      <c r="M76" s="70"/>
      <c r="N76" s="71"/>
      <c r="O76" s="72"/>
      <c r="P76" s="69"/>
      <c r="Q76" s="70"/>
      <c r="R76" s="71"/>
      <c r="S76" s="72"/>
      <c r="T76" s="69">
        <v>11</v>
      </c>
      <c r="U76" s="70">
        <v>11</v>
      </c>
      <c r="V76" s="71"/>
      <c r="W76" s="72"/>
      <c r="X76" s="198">
        <f aca="true" t="shared" si="11" ref="X76:Y81">V76+T76+R76+P76+N76+L76+J76+H76+F76+D76</f>
        <v>22</v>
      </c>
      <c r="Y76" s="199">
        <f t="shared" si="11"/>
        <v>22</v>
      </c>
      <c r="Z76" s="73">
        <f t="shared" si="9"/>
        <v>2.2</v>
      </c>
      <c r="AA76" s="98">
        <f t="shared" si="8"/>
        <v>2.2</v>
      </c>
    </row>
    <row r="77" spans="1:27" ht="13.5" customHeight="1">
      <c r="A77" s="54" t="s">
        <v>189</v>
      </c>
      <c r="B77" s="284"/>
      <c r="C77" s="287"/>
      <c r="D77" s="69"/>
      <c r="E77" s="70"/>
      <c r="F77" s="71"/>
      <c r="G77" s="72"/>
      <c r="H77" s="69"/>
      <c r="I77" s="70"/>
      <c r="J77" s="71"/>
      <c r="K77" s="72"/>
      <c r="L77" s="69">
        <v>11</v>
      </c>
      <c r="M77" s="70">
        <v>11</v>
      </c>
      <c r="N77" s="71"/>
      <c r="O77" s="72"/>
      <c r="P77" s="69">
        <v>11</v>
      </c>
      <c r="Q77" s="70">
        <v>11</v>
      </c>
      <c r="R77" s="71"/>
      <c r="S77" s="72"/>
      <c r="T77" s="69"/>
      <c r="U77" s="70"/>
      <c r="V77" s="71"/>
      <c r="W77" s="72"/>
      <c r="X77" s="198">
        <f t="shared" si="11"/>
        <v>22</v>
      </c>
      <c r="Y77" s="199">
        <f t="shared" si="11"/>
        <v>22</v>
      </c>
      <c r="Z77" s="73">
        <f t="shared" si="9"/>
        <v>2.2</v>
      </c>
      <c r="AA77" s="98">
        <f t="shared" si="8"/>
        <v>2.2</v>
      </c>
    </row>
    <row r="78" spans="1:27" ht="12" customHeight="1">
      <c r="A78" s="54" t="s">
        <v>190</v>
      </c>
      <c r="B78" s="284"/>
      <c r="C78" s="287"/>
      <c r="D78" s="69"/>
      <c r="E78" s="70"/>
      <c r="F78" s="71"/>
      <c r="G78" s="72"/>
      <c r="H78" s="69"/>
      <c r="I78" s="70"/>
      <c r="J78" s="71"/>
      <c r="K78" s="72"/>
      <c r="L78" s="69"/>
      <c r="M78" s="70"/>
      <c r="N78" s="71"/>
      <c r="O78" s="72"/>
      <c r="P78" s="69"/>
      <c r="Q78" s="70"/>
      <c r="R78" s="71">
        <v>4</v>
      </c>
      <c r="S78" s="72">
        <v>4</v>
      </c>
      <c r="T78" s="69"/>
      <c r="U78" s="70"/>
      <c r="V78" s="71"/>
      <c r="W78" s="72"/>
      <c r="X78" s="198">
        <f t="shared" si="11"/>
        <v>4</v>
      </c>
      <c r="Y78" s="199">
        <f t="shared" si="11"/>
        <v>4</v>
      </c>
      <c r="Z78" s="73">
        <f t="shared" si="9"/>
        <v>0.4</v>
      </c>
      <c r="AA78" s="98">
        <f t="shared" si="8"/>
        <v>0.4</v>
      </c>
    </row>
    <row r="79" spans="1:27" ht="15" customHeight="1">
      <c r="A79" s="54" t="s">
        <v>191</v>
      </c>
      <c r="B79" s="285"/>
      <c r="C79" s="288"/>
      <c r="D79" s="69">
        <v>11</v>
      </c>
      <c r="E79" s="70">
        <v>11</v>
      </c>
      <c r="F79" s="71"/>
      <c r="G79" s="72"/>
      <c r="H79" s="69"/>
      <c r="I79" s="70"/>
      <c r="J79" s="71">
        <v>11</v>
      </c>
      <c r="K79" s="72">
        <v>11</v>
      </c>
      <c r="L79" s="69"/>
      <c r="M79" s="70"/>
      <c r="N79" s="71">
        <v>11</v>
      </c>
      <c r="O79" s="72">
        <v>11</v>
      </c>
      <c r="P79" s="69"/>
      <c r="Q79" s="70"/>
      <c r="R79" s="71"/>
      <c r="S79" s="72"/>
      <c r="T79" s="69"/>
      <c r="U79" s="70"/>
      <c r="V79" s="71">
        <v>11</v>
      </c>
      <c r="W79" s="72">
        <v>11</v>
      </c>
      <c r="X79" s="198">
        <f t="shared" si="11"/>
        <v>44</v>
      </c>
      <c r="Y79" s="199">
        <f t="shared" si="11"/>
        <v>44</v>
      </c>
      <c r="Z79" s="73">
        <f t="shared" si="9"/>
        <v>4.4</v>
      </c>
      <c r="AA79" s="98">
        <f t="shared" si="8"/>
        <v>4.4</v>
      </c>
    </row>
    <row r="80" spans="1:27" ht="18.75" customHeight="1">
      <c r="A80" s="61" t="s">
        <v>213</v>
      </c>
      <c r="B80" s="67">
        <v>0.4</v>
      </c>
      <c r="C80" s="68">
        <v>0.4</v>
      </c>
      <c r="D80" s="69"/>
      <c r="E80" s="70"/>
      <c r="F80" s="71">
        <v>1</v>
      </c>
      <c r="G80" s="72">
        <v>1</v>
      </c>
      <c r="H80" s="69"/>
      <c r="I80" s="70"/>
      <c r="J80" s="71">
        <v>1</v>
      </c>
      <c r="K80" s="72">
        <v>1</v>
      </c>
      <c r="L80" s="69"/>
      <c r="M80" s="70"/>
      <c r="N80" s="71"/>
      <c r="O80" s="72"/>
      <c r="P80" s="69">
        <v>1</v>
      </c>
      <c r="Q80" s="70">
        <v>1</v>
      </c>
      <c r="R80" s="71"/>
      <c r="S80" s="72"/>
      <c r="T80" s="69">
        <v>1</v>
      </c>
      <c r="U80" s="70">
        <v>1</v>
      </c>
      <c r="V80" s="71"/>
      <c r="W80" s="72"/>
      <c r="X80" s="198">
        <f t="shared" si="11"/>
        <v>4</v>
      </c>
      <c r="Y80" s="199">
        <f t="shared" si="11"/>
        <v>4</v>
      </c>
      <c r="Z80" s="73">
        <f t="shared" si="9"/>
        <v>0.4</v>
      </c>
      <c r="AA80" s="98">
        <f t="shared" si="8"/>
        <v>0.4</v>
      </c>
    </row>
    <row r="81" spans="1:27" ht="21" customHeight="1" thickBot="1">
      <c r="A81" s="66" t="s">
        <v>216</v>
      </c>
      <c r="B81" s="87">
        <v>3</v>
      </c>
      <c r="C81" s="88">
        <v>3</v>
      </c>
      <c r="D81" s="89">
        <v>3</v>
      </c>
      <c r="E81" s="90">
        <v>3</v>
      </c>
      <c r="F81" s="91">
        <v>3</v>
      </c>
      <c r="G81" s="92">
        <v>3</v>
      </c>
      <c r="H81" s="93">
        <v>3</v>
      </c>
      <c r="I81" s="94">
        <v>3</v>
      </c>
      <c r="J81" s="95">
        <v>3</v>
      </c>
      <c r="K81" s="96">
        <v>3</v>
      </c>
      <c r="L81" s="93">
        <v>3</v>
      </c>
      <c r="M81" s="94">
        <v>3</v>
      </c>
      <c r="N81" s="95">
        <v>3</v>
      </c>
      <c r="O81" s="96">
        <v>3</v>
      </c>
      <c r="P81" s="93">
        <v>3</v>
      </c>
      <c r="Q81" s="94">
        <v>3</v>
      </c>
      <c r="R81" s="95">
        <v>3</v>
      </c>
      <c r="S81" s="96">
        <v>3</v>
      </c>
      <c r="T81" s="93">
        <v>3</v>
      </c>
      <c r="U81" s="94">
        <v>3</v>
      </c>
      <c r="V81" s="95">
        <v>3</v>
      </c>
      <c r="W81" s="96">
        <v>3</v>
      </c>
      <c r="X81" s="93">
        <f t="shared" si="11"/>
        <v>30</v>
      </c>
      <c r="Y81" s="94">
        <f t="shared" si="11"/>
        <v>30</v>
      </c>
      <c r="Z81" s="97">
        <f t="shared" si="9"/>
        <v>3</v>
      </c>
      <c r="AA81" s="101">
        <f t="shared" si="8"/>
        <v>3</v>
      </c>
    </row>
  </sheetData>
  <sheetProtection/>
  <mergeCells count="29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E4"/>
    <mergeCell ref="B6:B9"/>
    <mergeCell ref="C6:C9"/>
    <mergeCell ref="B12:B21"/>
    <mergeCell ref="C12:C21"/>
    <mergeCell ref="B24:B39"/>
    <mergeCell ref="C24:C39"/>
    <mergeCell ref="B40:B47"/>
    <mergeCell ref="C40:C47"/>
    <mergeCell ref="B55:B57"/>
    <mergeCell ref="C55:C57"/>
    <mergeCell ref="B59:B64"/>
    <mergeCell ref="C59:C64"/>
    <mergeCell ref="B75:B79"/>
    <mergeCell ref="C75:C79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tabSelected="1" zoomScale="75" zoomScaleNormal="75" zoomScalePageLayoutView="0" workbookViewId="0" topLeftCell="A10">
      <selection activeCell="S45" sqref="S45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08" t="s">
        <v>131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 t="s">
        <v>132</v>
      </c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27" ht="15" customHeight="1">
      <c r="A2" s="56"/>
      <c r="B2" s="57"/>
      <c r="C2" s="58"/>
      <c r="D2" s="298" t="s">
        <v>29</v>
      </c>
      <c r="E2" s="299"/>
      <c r="F2" s="309" t="s">
        <v>30</v>
      </c>
      <c r="G2" s="300"/>
      <c r="H2" s="310" t="s">
        <v>31</v>
      </c>
      <c r="I2" s="311"/>
      <c r="J2" s="309" t="s">
        <v>32</v>
      </c>
      <c r="K2" s="300"/>
      <c r="L2" s="298" t="s">
        <v>33</v>
      </c>
      <c r="M2" s="299"/>
      <c r="N2" s="309" t="s">
        <v>29</v>
      </c>
      <c r="O2" s="300"/>
      <c r="P2" s="310" t="s">
        <v>30</v>
      </c>
      <c r="Q2" s="311"/>
      <c r="R2" s="309" t="s">
        <v>31</v>
      </c>
      <c r="S2" s="300"/>
      <c r="T2" s="298" t="s">
        <v>32</v>
      </c>
      <c r="U2" s="299"/>
      <c r="V2" s="298" t="s">
        <v>33</v>
      </c>
      <c r="W2" s="300"/>
      <c r="X2" s="301" t="s">
        <v>133</v>
      </c>
      <c r="Y2" s="302"/>
      <c r="Z2" s="303" t="s">
        <v>134</v>
      </c>
      <c r="AA2" s="304"/>
    </row>
    <row r="3" spans="1:30" ht="27.75" customHeight="1">
      <c r="A3" s="59"/>
      <c r="B3" s="42" t="s">
        <v>135</v>
      </c>
      <c r="C3" s="46" t="s">
        <v>136</v>
      </c>
      <c r="D3" s="49" t="s">
        <v>137</v>
      </c>
      <c r="E3" s="50" t="s">
        <v>138</v>
      </c>
      <c r="F3" s="47" t="s">
        <v>137</v>
      </c>
      <c r="G3" s="51" t="s">
        <v>138</v>
      </c>
      <c r="H3" s="49" t="s">
        <v>137</v>
      </c>
      <c r="I3" s="50" t="s">
        <v>138</v>
      </c>
      <c r="J3" s="47" t="s">
        <v>137</v>
      </c>
      <c r="K3" s="51" t="s">
        <v>138</v>
      </c>
      <c r="L3" s="49" t="s">
        <v>137</v>
      </c>
      <c r="M3" s="50" t="s">
        <v>138</v>
      </c>
      <c r="N3" s="47" t="s">
        <v>137</v>
      </c>
      <c r="O3" s="51" t="s">
        <v>138</v>
      </c>
      <c r="P3" s="49" t="s">
        <v>137</v>
      </c>
      <c r="Q3" s="50" t="s">
        <v>138</v>
      </c>
      <c r="R3" s="47" t="s">
        <v>137</v>
      </c>
      <c r="S3" s="51" t="s">
        <v>138</v>
      </c>
      <c r="T3" s="49" t="s">
        <v>137</v>
      </c>
      <c r="U3" s="50" t="s">
        <v>138</v>
      </c>
      <c r="V3" s="49" t="s">
        <v>137</v>
      </c>
      <c r="W3" s="51" t="s">
        <v>138</v>
      </c>
      <c r="X3" s="43" t="s">
        <v>137</v>
      </c>
      <c r="Y3" s="60" t="s">
        <v>138</v>
      </c>
      <c r="Z3" s="43" t="s">
        <v>137</v>
      </c>
      <c r="AA3" s="60" t="s">
        <v>138</v>
      </c>
      <c r="AD3" t="s">
        <v>139</v>
      </c>
    </row>
    <row r="4" spans="1:27" ht="14.25" customHeight="1">
      <c r="A4" s="305" t="s">
        <v>357</v>
      </c>
      <c r="B4" s="306"/>
      <c r="C4" s="306"/>
      <c r="D4" s="306"/>
      <c r="E4" s="307"/>
      <c r="F4" s="48"/>
      <c r="G4" s="52"/>
      <c r="H4" s="44"/>
      <c r="I4" s="45"/>
      <c r="J4" s="48"/>
      <c r="K4" s="53"/>
      <c r="L4" s="44"/>
      <c r="M4" s="45"/>
      <c r="N4" s="48"/>
      <c r="O4" s="52"/>
      <c r="P4" s="44"/>
      <c r="Q4" s="45"/>
      <c r="R4" s="48"/>
      <c r="S4" s="52"/>
      <c r="T4" s="44"/>
      <c r="U4" s="45"/>
      <c r="V4" s="44"/>
      <c r="W4" s="52"/>
      <c r="X4" s="196"/>
      <c r="Y4" s="197"/>
      <c r="Z4" s="44"/>
      <c r="AA4" s="45"/>
    </row>
    <row r="5" spans="1:27" ht="27" customHeight="1">
      <c r="A5" s="61" t="s">
        <v>140</v>
      </c>
      <c r="B5" s="67">
        <v>40</v>
      </c>
      <c r="C5" s="68">
        <v>40</v>
      </c>
      <c r="D5" s="69">
        <v>45</v>
      </c>
      <c r="E5" s="70">
        <v>45</v>
      </c>
      <c r="F5" s="71">
        <v>45</v>
      </c>
      <c r="G5" s="72">
        <v>45</v>
      </c>
      <c r="H5" s="69">
        <v>20</v>
      </c>
      <c r="I5" s="70">
        <v>20</v>
      </c>
      <c r="J5" s="71">
        <v>45</v>
      </c>
      <c r="K5" s="72">
        <v>45</v>
      </c>
      <c r="L5" s="69">
        <v>45</v>
      </c>
      <c r="M5" s="70">
        <v>45</v>
      </c>
      <c r="N5" s="71">
        <v>45</v>
      </c>
      <c r="O5" s="72">
        <v>45</v>
      </c>
      <c r="P5" s="69">
        <v>45</v>
      </c>
      <c r="Q5" s="70">
        <v>45</v>
      </c>
      <c r="R5" s="71">
        <v>20</v>
      </c>
      <c r="S5" s="72">
        <v>20</v>
      </c>
      <c r="T5" s="69">
        <v>45</v>
      </c>
      <c r="U5" s="70">
        <v>45</v>
      </c>
      <c r="V5" s="71">
        <v>45</v>
      </c>
      <c r="W5" s="72">
        <v>45</v>
      </c>
      <c r="X5" s="198">
        <f>V5+T5+R5+P5+N5+L5+J5+H5+F5+D5</f>
        <v>400</v>
      </c>
      <c r="Y5" s="199">
        <f>W5+U5+S5+Q5+O5+M5+K5+I5+G5+E5</f>
        <v>400</v>
      </c>
      <c r="Z5" s="73">
        <f aca="true" t="shared" si="0" ref="Z5:AA36">X5/10</f>
        <v>40</v>
      </c>
      <c r="AA5" s="98">
        <f t="shared" si="0"/>
        <v>40</v>
      </c>
    </row>
    <row r="6" spans="1:27" ht="14.25" customHeight="1">
      <c r="A6" s="61" t="s">
        <v>141</v>
      </c>
      <c r="B6" s="283">
        <v>60</v>
      </c>
      <c r="C6" s="286">
        <v>60</v>
      </c>
      <c r="D6" s="69"/>
      <c r="E6" s="70"/>
      <c r="F6" s="71"/>
      <c r="G6" s="72"/>
      <c r="H6" s="69"/>
      <c r="I6" s="70"/>
      <c r="J6" s="71"/>
      <c r="K6" s="72"/>
      <c r="L6" s="69"/>
      <c r="M6" s="70"/>
      <c r="N6" s="71"/>
      <c r="O6" s="72"/>
      <c r="P6" s="69"/>
      <c r="Q6" s="70"/>
      <c r="R6" s="71"/>
      <c r="S6" s="72"/>
      <c r="T6" s="69"/>
      <c r="U6" s="70"/>
      <c r="V6" s="71"/>
      <c r="W6" s="72"/>
      <c r="X6" s="198">
        <f>X7+X8+X9</f>
        <v>597</v>
      </c>
      <c r="Y6" s="199">
        <f>Y7+Y8+Y9</f>
        <v>597</v>
      </c>
      <c r="Z6" s="73">
        <f t="shared" si="0"/>
        <v>59.7</v>
      </c>
      <c r="AA6" s="98">
        <f t="shared" si="0"/>
        <v>59.7</v>
      </c>
    </row>
    <row r="7" spans="1:27" ht="11.25" customHeight="1">
      <c r="A7" s="54" t="s">
        <v>142</v>
      </c>
      <c r="B7" s="284"/>
      <c r="C7" s="287"/>
      <c r="D7" s="69">
        <v>25</v>
      </c>
      <c r="E7" s="70">
        <v>25</v>
      </c>
      <c r="F7" s="71">
        <v>25</v>
      </c>
      <c r="G7" s="72">
        <v>25</v>
      </c>
      <c r="H7" s="69">
        <v>31</v>
      </c>
      <c r="I7" s="70">
        <v>31</v>
      </c>
      <c r="J7" s="71">
        <v>25</v>
      </c>
      <c r="K7" s="72">
        <v>25</v>
      </c>
      <c r="L7" s="69">
        <v>20</v>
      </c>
      <c r="M7" s="70">
        <v>20</v>
      </c>
      <c r="N7" s="71">
        <v>20</v>
      </c>
      <c r="O7" s="72">
        <v>20</v>
      </c>
      <c r="P7" s="69">
        <v>30</v>
      </c>
      <c r="Q7" s="70">
        <v>30</v>
      </c>
      <c r="R7" s="71">
        <v>10</v>
      </c>
      <c r="S7" s="72">
        <v>10</v>
      </c>
      <c r="T7" s="69">
        <v>40</v>
      </c>
      <c r="U7" s="70">
        <v>40</v>
      </c>
      <c r="V7" s="71">
        <v>25</v>
      </c>
      <c r="W7" s="72">
        <v>25</v>
      </c>
      <c r="X7" s="198">
        <f aca="true" t="shared" si="1" ref="X7:Y11">V7+T7+R7+P7+N7+L7+J7+H7+F7+D7</f>
        <v>251</v>
      </c>
      <c r="Y7" s="199">
        <f t="shared" si="1"/>
        <v>251</v>
      </c>
      <c r="Z7" s="73">
        <f t="shared" si="0"/>
        <v>25.1</v>
      </c>
      <c r="AA7" s="98">
        <f t="shared" si="0"/>
        <v>25.1</v>
      </c>
    </row>
    <row r="8" spans="1:27" ht="12.75" customHeight="1">
      <c r="A8" s="54" t="s">
        <v>143</v>
      </c>
      <c r="B8" s="284"/>
      <c r="C8" s="287"/>
      <c r="D8" s="69">
        <v>25</v>
      </c>
      <c r="E8" s="70">
        <v>25</v>
      </c>
      <c r="F8" s="71">
        <v>29</v>
      </c>
      <c r="G8" s="72">
        <v>29</v>
      </c>
      <c r="H8" s="69">
        <v>50</v>
      </c>
      <c r="I8" s="70">
        <v>50</v>
      </c>
      <c r="J8" s="71">
        <v>24</v>
      </c>
      <c r="K8" s="72">
        <v>24</v>
      </c>
      <c r="L8" s="69">
        <v>20</v>
      </c>
      <c r="M8" s="70">
        <v>20</v>
      </c>
      <c r="N8" s="71">
        <v>40</v>
      </c>
      <c r="O8" s="72">
        <v>40</v>
      </c>
      <c r="P8" s="69">
        <v>26</v>
      </c>
      <c r="Q8" s="70">
        <v>26</v>
      </c>
      <c r="R8" s="71">
        <v>50</v>
      </c>
      <c r="S8" s="72">
        <v>50</v>
      </c>
      <c r="T8" s="69">
        <v>26</v>
      </c>
      <c r="U8" s="70">
        <v>26</v>
      </c>
      <c r="V8" s="71">
        <v>40</v>
      </c>
      <c r="W8" s="72">
        <v>40</v>
      </c>
      <c r="X8" s="198">
        <f t="shared" si="1"/>
        <v>330</v>
      </c>
      <c r="Y8" s="199">
        <f t="shared" si="1"/>
        <v>330</v>
      </c>
      <c r="Z8" s="73">
        <f t="shared" si="0"/>
        <v>33</v>
      </c>
      <c r="AA8" s="98">
        <f t="shared" si="0"/>
        <v>33</v>
      </c>
    </row>
    <row r="9" spans="1:27" ht="15">
      <c r="A9" s="54" t="s">
        <v>144</v>
      </c>
      <c r="B9" s="285"/>
      <c r="C9" s="288"/>
      <c r="D9" s="69"/>
      <c r="E9" s="70"/>
      <c r="F9" s="71">
        <v>3</v>
      </c>
      <c r="G9" s="72">
        <v>3</v>
      </c>
      <c r="H9" s="69"/>
      <c r="I9" s="70"/>
      <c r="J9" s="71">
        <v>4</v>
      </c>
      <c r="K9" s="72">
        <v>4</v>
      </c>
      <c r="L9" s="69"/>
      <c r="M9" s="70"/>
      <c r="N9" s="71">
        <v>6</v>
      </c>
      <c r="O9" s="72">
        <v>6</v>
      </c>
      <c r="P9" s="69"/>
      <c r="Q9" s="70"/>
      <c r="R9" s="71"/>
      <c r="S9" s="72"/>
      <c r="T9" s="69"/>
      <c r="U9" s="70"/>
      <c r="V9" s="71">
        <v>3</v>
      </c>
      <c r="W9" s="72">
        <v>3</v>
      </c>
      <c r="X9" s="198">
        <f t="shared" si="1"/>
        <v>16</v>
      </c>
      <c r="Y9" s="199">
        <f t="shared" si="1"/>
        <v>16</v>
      </c>
      <c r="Z9" s="73">
        <f t="shared" si="0"/>
        <v>1.6</v>
      </c>
      <c r="AA9" s="98">
        <f t="shared" si="0"/>
        <v>1.6</v>
      </c>
    </row>
    <row r="10" spans="1:27" ht="14.25" customHeight="1">
      <c r="A10" s="61" t="s">
        <v>145</v>
      </c>
      <c r="B10" s="67">
        <v>25</v>
      </c>
      <c r="C10" s="68">
        <v>25</v>
      </c>
      <c r="D10" s="69">
        <v>6.5</v>
      </c>
      <c r="E10" s="70">
        <v>6.5</v>
      </c>
      <c r="F10" s="71">
        <v>43</v>
      </c>
      <c r="G10" s="72">
        <v>43</v>
      </c>
      <c r="H10" s="69">
        <v>36</v>
      </c>
      <c r="I10" s="70">
        <v>36</v>
      </c>
      <c r="J10" s="71">
        <v>40</v>
      </c>
      <c r="K10" s="72">
        <v>40</v>
      </c>
      <c r="L10" s="69">
        <v>2</v>
      </c>
      <c r="M10" s="70">
        <v>2</v>
      </c>
      <c r="N10" s="71">
        <v>10.5</v>
      </c>
      <c r="O10" s="72">
        <v>10.5</v>
      </c>
      <c r="P10" s="160">
        <v>43</v>
      </c>
      <c r="Q10" s="70">
        <v>43</v>
      </c>
      <c r="R10" s="71">
        <v>32</v>
      </c>
      <c r="S10" s="72">
        <v>32</v>
      </c>
      <c r="T10" s="69">
        <v>36</v>
      </c>
      <c r="U10" s="70">
        <v>36</v>
      </c>
      <c r="V10" s="71">
        <v>3</v>
      </c>
      <c r="W10" s="72">
        <v>3</v>
      </c>
      <c r="X10" s="198">
        <f t="shared" si="1"/>
        <v>252</v>
      </c>
      <c r="Y10" s="199">
        <f t="shared" si="1"/>
        <v>252</v>
      </c>
      <c r="Z10" s="73">
        <f t="shared" si="0"/>
        <v>25.2</v>
      </c>
      <c r="AA10" s="98">
        <f t="shared" si="0"/>
        <v>25.2</v>
      </c>
    </row>
    <row r="11" spans="1:27" ht="13.5" customHeight="1">
      <c r="A11" s="61" t="s">
        <v>146</v>
      </c>
      <c r="B11" s="67">
        <v>2</v>
      </c>
      <c r="C11" s="68">
        <v>2</v>
      </c>
      <c r="D11" s="69"/>
      <c r="E11" s="70"/>
      <c r="F11" s="71"/>
      <c r="G11" s="72"/>
      <c r="H11" s="69">
        <v>7</v>
      </c>
      <c r="I11" s="70">
        <v>7</v>
      </c>
      <c r="J11" s="71"/>
      <c r="K11" s="72"/>
      <c r="L11" s="69"/>
      <c r="M11" s="70"/>
      <c r="N11" s="71"/>
      <c r="O11" s="72"/>
      <c r="P11" s="69"/>
      <c r="Q11" s="70"/>
      <c r="R11" s="71">
        <v>7</v>
      </c>
      <c r="S11" s="72">
        <v>7</v>
      </c>
      <c r="T11" s="69"/>
      <c r="U11" s="70"/>
      <c r="V11" s="71"/>
      <c r="W11" s="72"/>
      <c r="X11" s="198">
        <f t="shared" si="1"/>
        <v>14</v>
      </c>
      <c r="Y11" s="199">
        <f t="shared" si="1"/>
        <v>14</v>
      </c>
      <c r="Z11" s="73">
        <f t="shared" si="0"/>
        <v>1.4</v>
      </c>
      <c r="AA11" s="98">
        <f t="shared" si="0"/>
        <v>1.4</v>
      </c>
    </row>
    <row r="12" spans="1:29" ht="15" customHeight="1">
      <c r="A12" s="61" t="s">
        <v>211</v>
      </c>
      <c r="B12" s="283">
        <v>30</v>
      </c>
      <c r="C12" s="289">
        <v>30</v>
      </c>
      <c r="D12" s="69"/>
      <c r="E12" s="70"/>
      <c r="F12" s="71"/>
      <c r="G12" s="72"/>
      <c r="H12" s="69"/>
      <c r="I12" s="70"/>
      <c r="J12" s="71"/>
      <c r="K12" s="72"/>
      <c r="L12" s="69"/>
      <c r="M12" s="70"/>
      <c r="N12" s="71"/>
      <c r="O12" s="72"/>
      <c r="P12" s="69"/>
      <c r="Q12" s="70"/>
      <c r="R12" s="71"/>
      <c r="S12" s="72"/>
      <c r="T12" s="69"/>
      <c r="U12" s="70"/>
      <c r="V12" s="71"/>
      <c r="W12" s="72"/>
      <c r="X12" s="198">
        <f>X13+X14+X15+X16+X17+X18+X19+X20+X21</f>
        <v>300</v>
      </c>
      <c r="Y12" s="199">
        <f>Y13+Y14+Y15+Y16+Y17+Y18+Y19+Y20+Y21</f>
        <v>300</v>
      </c>
      <c r="Z12" s="86">
        <f t="shared" si="0"/>
        <v>30</v>
      </c>
      <c r="AA12" s="98">
        <f t="shared" si="0"/>
        <v>30</v>
      </c>
      <c r="AC12" s="55"/>
    </row>
    <row r="13" spans="1:27" ht="15">
      <c r="A13" s="54" t="s">
        <v>147</v>
      </c>
      <c r="B13" s="284"/>
      <c r="C13" s="290"/>
      <c r="D13" s="69"/>
      <c r="E13" s="70"/>
      <c r="F13" s="71"/>
      <c r="G13" s="72"/>
      <c r="H13" s="69"/>
      <c r="I13" s="70"/>
      <c r="J13" s="71"/>
      <c r="K13" s="72"/>
      <c r="L13" s="69">
        <v>13</v>
      </c>
      <c r="M13" s="70">
        <v>13</v>
      </c>
      <c r="N13" s="71"/>
      <c r="O13" s="72"/>
      <c r="P13" s="69"/>
      <c r="Q13" s="70"/>
      <c r="R13" s="71"/>
      <c r="S13" s="72"/>
      <c r="T13" s="69"/>
      <c r="U13" s="70"/>
      <c r="V13" s="71"/>
      <c r="W13" s="72"/>
      <c r="X13" s="198">
        <f aca="true" t="shared" si="2" ref="X13:Y23">V13+T13+R13+P13+N13+L13+J13+H13+F13+D13</f>
        <v>13</v>
      </c>
      <c r="Y13" s="199">
        <f t="shared" si="2"/>
        <v>13</v>
      </c>
      <c r="Z13" s="73">
        <f t="shared" si="0"/>
        <v>1.3</v>
      </c>
      <c r="AA13" s="98">
        <f t="shared" si="0"/>
        <v>1.3</v>
      </c>
    </row>
    <row r="14" spans="1:27" ht="14.25" customHeight="1">
      <c r="A14" s="54" t="s">
        <v>148</v>
      </c>
      <c r="B14" s="284"/>
      <c r="C14" s="290"/>
      <c r="D14" s="69"/>
      <c r="E14" s="70"/>
      <c r="F14" s="71">
        <v>20</v>
      </c>
      <c r="G14" s="72">
        <v>20</v>
      </c>
      <c r="H14" s="69"/>
      <c r="I14" s="70"/>
      <c r="J14" s="71"/>
      <c r="K14" s="72"/>
      <c r="L14" s="69"/>
      <c r="M14" s="70"/>
      <c r="N14" s="71"/>
      <c r="O14" s="72"/>
      <c r="P14" s="69"/>
      <c r="Q14" s="70"/>
      <c r="R14" s="71">
        <v>8</v>
      </c>
      <c r="S14" s="72">
        <v>8</v>
      </c>
      <c r="T14" s="69"/>
      <c r="U14" s="70"/>
      <c r="V14" s="71"/>
      <c r="W14" s="72"/>
      <c r="X14" s="198">
        <f t="shared" si="2"/>
        <v>28</v>
      </c>
      <c r="Y14" s="199">
        <f t="shared" si="2"/>
        <v>28</v>
      </c>
      <c r="Z14" s="73">
        <f t="shared" si="0"/>
        <v>2.8</v>
      </c>
      <c r="AA14" s="98">
        <f t="shared" si="0"/>
        <v>2.8</v>
      </c>
    </row>
    <row r="15" spans="1:27" ht="13.5" customHeight="1">
      <c r="A15" s="54" t="s">
        <v>149</v>
      </c>
      <c r="B15" s="284"/>
      <c r="C15" s="290"/>
      <c r="D15" s="69">
        <v>4</v>
      </c>
      <c r="E15" s="70">
        <v>4</v>
      </c>
      <c r="F15" s="71"/>
      <c r="G15" s="72"/>
      <c r="H15" s="69"/>
      <c r="I15" s="70"/>
      <c r="J15" s="71"/>
      <c r="K15" s="72"/>
      <c r="L15" s="69"/>
      <c r="M15" s="70"/>
      <c r="N15" s="71"/>
      <c r="O15" s="72"/>
      <c r="P15" s="69"/>
      <c r="Q15" s="70"/>
      <c r="R15" s="71"/>
      <c r="S15" s="72"/>
      <c r="T15" s="69"/>
      <c r="U15" s="70"/>
      <c r="V15" s="71"/>
      <c r="W15" s="72"/>
      <c r="X15" s="198">
        <f t="shared" si="2"/>
        <v>4</v>
      </c>
      <c r="Y15" s="199">
        <f t="shared" si="2"/>
        <v>4</v>
      </c>
      <c r="Z15" s="73">
        <f t="shared" si="0"/>
        <v>0.4</v>
      </c>
      <c r="AA15" s="98">
        <f t="shared" si="0"/>
        <v>0.4</v>
      </c>
    </row>
    <row r="16" spans="1:27" ht="13.5" customHeight="1">
      <c r="A16" s="54" t="s">
        <v>150</v>
      </c>
      <c r="B16" s="284"/>
      <c r="C16" s="290"/>
      <c r="D16" s="69">
        <v>14</v>
      </c>
      <c r="E16" s="70">
        <v>14</v>
      </c>
      <c r="F16" s="71">
        <v>40</v>
      </c>
      <c r="G16" s="72">
        <v>40</v>
      </c>
      <c r="H16" s="69"/>
      <c r="I16" s="70"/>
      <c r="J16" s="71">
        <v>40</v>
      </c>
      <c r="K16" s="72">
        <v>40</v>
      </c>
      <c r="L16" s="160">
        <v>12</v>
      </c>
      <c r="M16" s="70">
        <v>12</v>
      </c>
      <c r="N16" s="71"/>
      <c r="O16" s="72"/>
      <c r="P16" s="69"/>
      <c r="Q16" s="70"/>
      <c r="R16" s="71">
        <v>48</v>
      </c>
      <c r="S16" s="72">
        <v>48</v>
      </c>
      <c r="T16" s="69"/>
      <c r="U16" s="70"/>
      <c r="V16" s="71">
        <v>4</v>
      </c>
      <c r="W16" s="72">
        <v>4</v>
      </c>
      <c r="X16" s="198">
        <f t="shared" si="2"/>
        <v>158</v>
      </c>
      <c r="Y16" s="199">
        <f t="shared" si="2"/>
        <v>158</v>
      </c>
      <c r="Z16" s="73">
        <f t="shared" si="0"/>
        <v>15.8</v>
      </c>
      <c r="AA16" s="98">
        <f t="shared" si="0"/>
        <v>15.8</v>
      </c>
    </row>
    <row r="17" spans="1:27" ht="13.5" customHeight="1">
      <c r="A17" s="54" t="s">
        <v>151</v>
      </c>
      <c r="B17" s="284"/>
      <c r="C17" s="290"/>
      <c r="D17" s="69"/>
      <c r="E17" s="70"/>
      <c r="F17" s="71"/>
      <c r="G17" s="72"/>
      <c r="H17" s="69"/>
      <c r="I17" s="70"/>
      <c r="J17" s="71"/>
      <c r="K17" s="72"/>
      <c r="L17" s="69"/>
      <c r="M17" s="70"/>
      <c r="N17" s="71">
        <v>20</v>
      </c>
      <c r="O17" s="72">
        <v>20</v>
      </c>
      <c r="P17" s="69"/>
      <c r="Q17" s="70"/>
      <c r="R17" s="71"/>
      <c r="S17" s="72"/>
      <c r="T17" s="69"/>
      <c r="U17" s="70"/>
      <c r="V17" s="71"/>
      <c r="W17" s="72"/>
      <c r="X17" s="198">
        <f t="shared" si="2"/>
        <v>20</v>
      </c>
      <c r="Y17" s="199">
        <f t="shared" si="2"/>
        <v>20</v>
      </c>
      <c r="Z17" s="73">
        <f t="shared" si="0"/>
        <v>2</v>
      </c>
      <c r="AA17" s="98">
        <f t="shared" si="0"/>
        <v>2</v>
      </c>
    </row>
    <row r="18" spans="1:27" ht="13.5" customHeight="1">
      <c r="A18" s="54" t="s">
        <v>152</v>
      </c>
      <c r="B18" s="284"/>
      <c r="C18" s="290"/>
      <c r="D18" s="69"/>
      <c r="E18" s="70"/>
      <c r="F18" s="71"/>
      <c r="G18" s="72"/>
      <c r="H18" s="69"/>
      <c r="I18" s="70"/>
      <c r="J18" s="71"/>
      <c r="K18" s="72"/>
      <c r="L18" s="69"/>
      <c r="M18" s="70"/>
      <c r="N18" s="71"/>
      <c r="O18" s="72"/>
      <c r="P18" s="69">
        <v>12</v>
      </c>
      <c r="Q18" s="70">
        <v>12</v>
      </c>
      <c r="R18" s="71"/>
      <c r="S18" s="72"/>
      <c r="T18" s="69"/>
      <c r="U18" s="70"/>
      <c r="V18" s="71"/>
      <c r="W18" s="72"/>
      <c r="X18" s="198">
        <f t="shared" si="2"/>
        <v>12</v>
      </c>
      <c r="Y18" s="199">
        <f t="shared" si="2"/>
        <v>12</v>
      </c>
      <c r="Z18" s="73">
        <f t="shared" si="0"/>
        <v>1.2</v>
      </c>
      <c r="AA18" s="98">
        <f t="shared" si="0"/>
        <v>1.2</v>
      </c>
    </row>
    <row r="19" spans="1:27" ht="14.25" customHeight="1">
      <c r="A19" s="54" t="s">
        <v>153</v>
      </c>
      <c r="B19" s="284"/>
      <c r="C19" s="290"/>
      <c r="D19" s="69"/>
      <c r="E19" s="70"/>
      <c r="F19" s="71"/>
      <c r="G19" s="72"/>
      <c r="H19" s="69"/>
      <c r="I19" s="70"/>
      <c r="J19" s="71"/>
      <c r="K19" s="72"/>
      <c r="L19" s="69"/>
      <c r="M19" s="70"/>
      <c r="N19" s="71"/>
      <c r="O19" s="72"/>
      <c r="P19" s="69"/>
      <c r="Q19" s="70"/>
      <c r="R19" s="71"/>
      <c r="S19" s="72"/>
      <c r="T19" s="69"/>
      <c r="U19" s="70"/>
      <c r="V19" s="71">
        <v>25</v>
      </c>
      <c r="W19" s="72">
        <v>25</v>
      </c>
      <c r="X19" s="198">
        <f t="shared" si="2"/>
        <v>25</v>
      </c>
      <c r="Y19" s="199">
        <f t="shared" si="2"/>
        <v>25</v>
      </c>
      <c r="Z19" s="73">
        <f t="shared" si="0"/>
        <v>2.5</v>
      </c>
      <c r="AA19" s="98">
        <f t="shared" si="0"/>
        <v>2.5</v>
      </c>
    </row>
    <row r="20" spans="1:27" ht="14.25" customHeight="1">
      <c r="A20" s="54" t="s">
        <v>154</v>
      </c>
      <c r="B20" s="284"/>
      <c r="C20" s="290"/>
      <c r="D20" s="69"/>
      <c r="E20" s="70"/>
      <c r="F20" s="71"/>
      <c r="G20" s="72"/>
      <c r="H20" s="69">
        <v>20</v>
      </c>
      <c r="I20" s="70">
        <v>20</v>
      </c>
      <c r="J20" s="71"/>
      <c r="K20" s="72"/>
      <c r="L20" s="69"/>
      <c r="M20" s="70"/>
      <c r="N20" s="71"/>
      <c r="O20" s="72"/>
      <c r="P20" s="69"/>
      <c r="Q20" s="70"/>
      <c r="R20" s="71"/>
      <c r="S20" s="72"/>
      <c r="T20" s="69"/>
      <c r="U20" s="70"/>
      <c r="V20" s="71"/>
      <c r="W20" s="72"/>
      <c r="X20" s="198">
        <f t="shared" si="2"/>
        <v>20</v>
      </c>
      <c r="Y20" s="199">
        <f t="shared" si="2"/>
        <v>20</v>
      </c>
      <c r="Z20" s="73">
        <f t="shared" si="0"/>
        <v>2</v>
      </c>
      <c r="AA20" s="98">
        <f t="shared" si="0"/>
        <v>2</v>
      </c>
    </row>
    <row r="21" spans="1:27" ht="14.25" customHeight="1">
      <c r="A21" s="54" t="s">
        <v>155</v>
      </c>
      <c r="B21" s="285"/>
      <c r="C21" s="291"/>
      <c r="D21" s="69"/>
      <c r="E21" s="70"/>
      <c r="F21" s="71"/>
      <c r="G21" s="72"/>
      <c r="H21" s="69"/>
      <c r="I21" s="70"/>
      <c r="J21" s="71"/>
      <c r="K21" s="72"/>
      <c r="L21" s="69"/>
      <c r="M21" s="70"/>
      <c r="N21" s="71"/>
      <c r="O21" s="72"/>
      <c r="P21" s="69"/>
      <c r="Q21" s="70"/>
      <c r="R21" s="71"/>
      <c r="S21" s="72"/>
      <c r="T21" s="69"/>
      <c r="U21" s="70"/>
      <c r="V21" s="71">
        <v>20</v>
      </c>
      <c r="W21" s="72">
        <v>20</v>
      </c>
      <c r="X21" s="198">
        <f t="shared" si="2"/>
        <v>20</v>
      </c>
      <c r="Y21" s="199">
        <f t="shared" si="2"/>
        <v>20</v>
      </c>
      <c r="Z21" s="73">
        <f t="shared" si="0"/>
        <v>2</v>
      </c>
      <c r="AA21" s="98">
        <f t="shared" si="0"/>
        <v>2</v>
      </c>
    </row>
    <row r="22" spans="1:27" ht="14.25" customHeight="1">
      <c r="A22" s="61" t="s">
        <v>156</v>
      </c>
      <c r="B22" s="67">
        <v>8</v>
      </c>
      <c r="C22" s="68">
        <v>8</v>
      </c>
      <c r="D22" s="69"/>
      <c r="E22" s="70"/>
      <c r="F22" s="71"/>
      <c r="G22" s="72"/>
      <c r="H22" s="69"/>
      <c r="I22" s="70"/>
      <c r="J22" s="71">
        <v>5</v>
      </c>
      <c r="K22" s="72">
        <v>5</v>
      </c>
      <c r="L22" s="69"/>
      <c r="M22" s="70"/>
      <c r="N22" s="71">
        <v>25</v>
      </c>
      <c r="O22" s="72">
        <v>25</v>
      </c>
      <c r="P22" s="69">
        <v>12</v>
      </c>
      <c r="Q22" s="70">
        <v>12</v>
      </c>
      <c r="R22" s="71"/>
      <c r="S22" s="72"/>
      <c r="T22" s="69">
        <v>37</v>
      </c>
      <c r="U22" s="70">
        <v>37</v>
      </c>
      <c r="V22" s="71"/>
      <c r="W22" s="72"/>
      <c r="X22" s="198">
        <f t="shared" si="2"/>
        <v>79</v>
      </c>
      <c r="Y22" s="199">
        <f t="shared" si="2"/>
        <v>79</v>
      </c>
      <c r="Z22" s="73">
        <f t="shared" si="0"/>
        <v>7.9</v>
      </c>
      <c r="AA22" s="98">
        <f t="shared" si="0"/>
        <v>7.9</v>
      </c>
    </row>
    <row r="23" spans="1:28" ht="25.5" customHeight="1">
      <c r="A23" s="61" t="s">
        <v>358</v>
      </c>
      <c r="B23" s="74">
        <v>160</v>
      </c>
      <c r="C23" s="68">
        <v>120</v>
      </c>
      <c r="D23" s="69">
        <v>195</v>
      </c>
      <c r="E23" s="205">
        <v>146.25</v>
      </c>
      <c r="F23" s="71">
        <v>210</v>
      </c>
      <c r="G23" s="157">
        <v>157.5</v>
      </c>
      <c r="H23" s="69">
        <v>80</v>
      </c>
      <c r="I23" s="70">
        <v>60</v>
      </c>
      <c r="J23" s="71">
        <v>206</v>
      </c>
      <c r="K23" s="206">
        <v>154.5</v>
      </c>
      <c r="L23" s="69">
        <v>264</v>
      </c>
      <c r="M23" s="85">
        <v>198</v>
      </c>
      <c r="N23" s="71">
        <v>127</v>
      </c>
      <c r="O23" s="155">
        <v>95.25</v>
      </c>
      <c r="P23" s="69">
        <v>177</v>
      </c>
      <c r="Q23" s="153">
        <v>132.75</v>
      </c>
      <c r="R23" s="71">
        <v>31</v>
      </c>
      <c r="S23" s="72">
        <v>23.25</v>
      </c>
      <c r="T23" s="69">
        <v>180</v>
      </c>
      <c r="U23" s="205">
        <v>135</v>
      </c>
      <c r="V23" s="71">
        <v>165</v>
      </c>
      <c r="W23" s="206">
        <v>123.75</v>
      </c>
      <c r="X23" s="200">
        <f t="shared" si="2"/>
        <v>1635</v>
      </c>
      <c r="Y23" s="201">
        <f t="shared" si="2"/>
        <v>1226.25</v>
      </c>
      <c r="Z23" s="73">
        <f t="shared" si="0"/>
        <v>163.5</v>
      </c>
      <c r="AA23" s="98">
        <f t="shared" si="0"/>
        <v>122.625</v>
      </c>
      <c r="AB23" s="214"/>
    </row>
    <row r="24" spans="1:27" ht="13.5" customHeight="1">
      <c r="A24" s="62" t="s">
        <v>200</v>
      </c>
      <c r="B24" s="292">
        <v>226</v>
      </c>
      <c r="C24" s="295">
        <v>180</v>
      </c>
      <c r="D24" s="69"/>
      <c r="E24" s="70"/>
      <c r="F24" s="71"/>
      <c r="G24" s="72"/>
      <c r="H24" s="69"/>
      <c r="I24" s="70"/>
      <c r="J24" s="71"/>
      <c r="K24" s="72"/>
      <c r="L24" s="69"/>
      <c r="M24" s="70"/>
      <c r="N24" s="71"/>
      <c r="O24" s="72"/>
      <c r="P24" s="69"/>
      <c r="Q24" s="70"/>
      <c r="R24" s="71"/>
      <c r="S24" s="72"/>
      <c r="T24" s="69"/>
      <c r="U24" s="70"/>
      <c r="V24" s="71"/>
      <c r="W24" s="72"/>
      <c r="X24" s="202">
        <f>X25+X26+X27+X28+X29+X30+X31+X32+X33+X34+X35+X36+X37+X38+X39</f>
        <v>2391.3</v>
      </c>
      <c r="Y24" s="202">
        <f>Y25+Y26+Y27+Y28+Y29+Y30+Y31+Y32+Y33+Y34+Y35+Y36+Y37+Y38+Y39</f>
        <v>1797.23</v>
      </c>
      <c r="Z24" s="202">
        <f>Z25+Z26+Z27+Z28+Z29+Z30+Z31+Z32+Z33+Z34+Z35+Z36+Z37+Z38+Z39</f>
        <v>239.13</v>
      </c>
      <c r="AA24" s="202">
        <f>AA25+AA26+AA27+AA28+AA29+AA30+AA31+AA32+AA33+AA34+AA35+AA36+AA37+AA38+AA39</f>
        <v>179.72299999999998</v>
      </c>
    </row>
    <row r="25" spans="1:27" ht="13.5" customHeight="1">
      <c r="A25" s="54" t="s">
        <v>157</v>
      </c>
      <c r="B25" s="293"/>
      <c r="C25" s="296"/>
      <c r="D25" s="69"/>
      <c r="E25" s="70"/>
      <c r="F25" s="71"/>
      <c r="G25" s="72"/>
      <c r="H25" s="69">
        <v>46</v>
      </c>
      <c r="I25" s="70">
        <v>43.7</v>
      </c>
      <c r="J25" s="71"/>
      <c r="K25" s="72"/>
      <c r="L25" s="69"/>
      <c r="M25" s="70"/>
      <c r="N25" s="71"/>
      <c r="O25" s="72"/>
      <c r="P25" s="69"/>
      <c r="Q25" s="70"/>
      <c r="R25" s="81">
        <v>15</v>
      </c>
      <c r="S25" s="82">
        <v>14.25</v>
      </c>
      <c r="T25" s="69">
        <v>46</v>
      </c>
      <c r="U25" s="70">
        <v>43.7</v>
      </c>
      <c r="V25" s="81">
        <v>11</v>
      </c>
      <c r="W25" s="82">
        <v>10.45</v>
      </c>
      <c r="X25" s="69">
        <f aca="true" t="shared" si="3" ref="X25:Y39">V25+T25+R25+P25+N25+L25+J25+H25+F25+D25</f>
        <v>118</v>
      </c>
      <c r="Y25" s="70">
        <f t="shared" si="3"/>
        <v>112.10000000000001</v>
      </c>
      <c r="Z25" s="73">
        <f t="shared" si="0"/>
        <v>11.8</v>
      </c>
      <c r="AA25" s="98">
        <f t="shared" si="0"/>
        <v>11.21</v>
      </c>
    </row>
    <row r="26" spans="1:27" ht="13.5" customHeight="1">
      <c r="A26" s="63" t="s">
        <v>158</v>
      </c>
      <c r="B26" s="293"/>
      <c r="C26" s="296"/>
      <c r="D26" s="79">
        <v>48</v>
      </c>
      <c r="E26" s="80">
        <v>40.8</v>
      </c>
      <c r="F26" s="81"/>
      <c r="G26" s="82"/>
      <c r="H26" s="79"/>
      <c r="I26" s="80"/>
      <c r="J26" s="81"/>
      <c r="K26" s="82"/>
      <c r="L26" s="79">
        <v>48</v>
      </c>
      <c r="M26" s="80">
        <v>40.8</v>
      </c>
      <c r="N26" s="81"/>
      <c r="O26" s="82"/>
      <c r="P26" s="79">
        <v>48</v>
      </c>
      <c r="Q26" s="80">
        <v>40.8</v>
      </c>
      <c r="R26" s="81">
        <v>12</v>
      </c>
      <c r="S26" s="82">
        <v>10.2</v>
      </c>
      <c r="T26" s="79"/>
      <c r="U26" s="80"/>
      <c r="V26" s="81"/>
      <c r="W26" s="82"/>
      <c r="X26" s="79">
        <f t="shared" si="3"/>
        <v>156</v>
      </c>
      <c r="Y26" s="80">
        <f t="shared" si="3"/>
        <v>132.6</v>
      </c>
      <c r="Z26" s="83">
        <f t="shared" si="0"/>
        <v>15.6</v>
      </c>
      <c r="AA26" s="99">
        <f t="shared" si="0"/>
        <v>13.26</v>
      </c>
    </row>
    <row r="27" spans="1:27" ht="13.5" customHeight="1">
      <c r="A27" s="54" t="s">
        <v>159</v>
      </c>
      <c r="B27" s="293"/>
      <c r="C27" s="296"/>
      <c r="D27" s="69">
        <v>4</v>
      </c>
      <c r="E27" s="70">
        <v>3.2</v>
      </c>
      <c r="F27" s="71">
        <v>1</v>
      </c>
      <c r="G27" s="84">
        <v>0.8</v>
      </c>
      <c r="H27" s="69">
        <v>1</v>
      </c>
      <c r="I27" s="85">
        <v>0.8</v>
      </c>
      <c r="J27" s="71">
        <v>3</v>
      </c>
      <c r="K27" s="72">
        <v>2.4</v>
      </c>
      <c r="L27" s="69">
        <v>4</v>
      </c>
      <c r="M27" s="85">
        <v>3.2</v>
      </c>
      <c r="N27" s="71">
        <v>4</v>
      </c>
      <c r="O27" s="84">
        <v>3.2</v>
      </c>
      <c r="P27" s="69">
        <v>3</v>
      </c>
      <c r="Q27" s="70">
        <v>2.4</v>
      </c>
      <c r="R27" s="71">
        <v>1</v>
      </c>
      <c r="S27" s="84">
        <v>0.8</v>
      </c>
      <c r="T27" s="69">
        <v>5</v>
      </c>
      <c r="U27" s="85">
        <v>4</v>
      </c>
      <c r="V27" s="71"/>
      <c r="W27" s="72"/>
      <c r="X27" s="198">
        <f t="shared" si="3"/>
        <v>26</v>
      </c>
      <c r="Y27" s="199">
        <f t="shared" si="3"/>
        <v>20.799999999999997</v>
      </c>
      <c r="Z27" s="86">
        <f t="shared" si="0"/>
        <v>2.6</v>
      </c>
      <c r="AA27" s="98">
        <f t="shared" si="0"/>
        <v>2.0799999999999996</v>
      </c>
    </row>
    <row r="28" spans="1:27" ht="13.5" customHeight="1">
      <c r="A28" s="54" t="s">
        <v>236</v>
      </c>
      <c r="B28" s="293"/>
      <c r="C28" s="296"/>
      <c r="D28" s="69">
        <v>1.4</v>
      </c>
      <c r="E28" s="70">
        <v>1</v>
      </c>
      <c r="F28" s="69">
        <v>1.4</v>
      </c>
      <c r="G28" s="70">
        <v>1</v>
      </c>
      <c r="H28" s="69">
        <v>1.4</v>
      </c>
      <c r="I28" s="70">
        <v>1</v>
      </c>
      <c r="J28" s="69">
        <v>1.4</v>
      </c>
      <c r="K28" s="70">
        <v>1</v>
      </c>
      <c r="L28" s="69">
        <v>1.4</v>
      </c>
      <c r="M28" s="70">
        <v>1</v>
      </c>
      <c r="N28" s="69">
        <v>1.4</v>
      </c>
      <c r="O28" s="70">
        <v>1</v>
      </c>
      <c r="P28" s="69">
        <v>1.4</v>
      </c>
      <c r="Q28" s="70">
        <v>1</v>
      </c>
      <c r="R28" s="69">
        <v>1.4</v>
      </c>
      <c r="S28" s="70">
        <v>1</v>
      </c>
      <c r="T28" s="69">
        <v>1.4</v>
      </c>
      <c r="U28" s="70">
        <v>1</v>
      </c>
      <c r="V28" s="69">
        <v>1.4</v>
      </c>
      <c r="W28" s="72">
        <v>1</v>
      </c>
      <c r="X28" s="198">
        <f t="shared" si="3"/>
        <v>14.000000000000002</v>
      </c>
      <c r="Y28" s="199">
        <f t="shared" si="3"/>
        <v>10</v>
      </c>
      <c r="Z28" s="73">
        <f t="shared" si="0"/>
        <v>1.4000000000000001</v>
      </c>
      <c r="AA28" s="98">
        <f t="shared" si="0"/>
        <v>1</v>
      </c>
    </row>
    <row r="29" spans="1:27" ht="13.5" customHeight="1">
      <c r="A29" s="63" t="s">
        <v>341</v>
      </c>
      <c r="B29" s="293"/>
      <c r="C29" s="296"/>
      <c r="D29" s="79"/>
      <c r="E29" s="80"/>
      <c r="F29" s="81"/>
      <c r="G29" s="82"/>
      <c r="H29" s="79">
        <v>152</v>
      </c>
      <c r="I29" s="80">
        <v>79.04</v>
      </c>
      <c r="J29" s="81"/>
      <c r="K29" s="82"/>
      <c r="L29" s="79"/>
      <c r="M29" s="80"/>
      <c r="N29" s="81"/>
      <c r="O29" s="82"/>
      <c r="P29" s="79">
        <v>250</v>
      </c>
      <c r="Q29" s="80">
        <v>130</v>
      </c>
      <c r="R29" s="81"/>
      <c r="S29" s="82"/>
      <c r="T29" s="79"/>
      <c r="U29" s="80"/>
      <c r="V29" s="81"/>
      <c r="W29" s="82"/>
      <c r="X29" s="79">
        <f t="shared" si="3"/>
        <v>402</v>
      </c>
      <c r="Y29" s="80">
        <f t="shared" si="3"/>
        <v>209.04000000000002</v>
      </c>
      <c r="Z29" s="83">
        <f t="shared" si="0"/>
        <v>40.2</v>
      </c>
      <c r="AA29" s="99">
        <f t="shared" si="0"/>
        <v>20.904000000000003</v>
      </c>
    </row>
    <row r="30" spans="1:27" ht="14.25" customHeight="1">
      <c r="A30" s="54" t="s">
        <v>160</v>
      </c>
      <c r="B30" s="293"/>
      <c r="C30" s="296"/>
      <c r="D30" s="69">
        <v>1</v>
      </c>
      <c r="E30" s="70">
        <v>1</v>
      </c>
      <c r="F30" s="71">
        <v>1</v>
      </c>
      <c r="G30" s="72">
        <v>1</v>
      </c>
      <c r="H30" s="69"/>
      <c r="I30" s="70"/>
      <c r="J30" s="71">
        <v>7</v>
      </c>
      <c r="K30" s="72">
        <v>7</v>
      </c>
      <c r="L30" s="69">
        <v>3</v>
      </c>
      <c r="M30" s="70">
        <v>3</v>
      </c>
      <c r="N30" s="71">
        <v>1</v>
      </c>
      <c r="O30" s="72">
        <v>1</v>
      </c>
      <c r="P30" s="69">
        <v>5</v>
      </c>
      <c r="Q30" s="70">
        <v>5</v>
      </c>
      <c r="R30" s="71">
        <v>2</v>
      </c>
      <c r="S30" s="72">
        <v>2</v>
      </c>
      <c r="T30" s="69">
        <v>1</v>
      </c>
      <c r="U30" s="70">
        <v>1</v>
      </c>
      <c r="V30" s="71">
        <v>1</v>
      </c>
      <c r="W30" s="72">
        <v>1</v>
      </c>
      <c r="X30" s="198">
        <f t="shared" si="3"/>
        <v>22</v>
      </c>
      <c r="Y30" s="199">
        <f t="shared" si="3"/>
        <v>22</v>
      </c>
      <c r="Z30" s="73">
        <f t="shared" si="0"/>
        <v>2.2</v>
      </c>
      <c r="AA30" s="98">
        <f t="shared" si="0"/>
        <v>2.2</v>
      </c>
    </row>
    <row r="31" spans="1:27" ht="14.25" customHeight="1">
      <c r="A31" s="54" t="s">
        <v>324</v>
      </c>
      <c r="B31" s="293"/>
      <c r="C31" s="296"/>
      <c r="D31" s="69">
        <v>65</v>
      </c>
      <c r="E31" s="70">
        <v>52</v>
      </c>
      <c r="F31" s="71">
        <v>50</v>
      </c>
      <c r="G31" s="72">
        <v>40</v>
      </c>
      <c r="H31" s="69">
        <v>59</v>
      </c>
      <c r="I31" s="70">
        <v>47.2</v>
      </c>
      <c r="J31" s="71">
        <v>42.3</v>
      </c>
      <c r="K31" s="72">
        <v>33.83</v>
      </c>
      <c r="L31" s="69">
        <v>31</v>
      </c>
      <c r="M31" s="70">
        <v>24.8</v>
      </c>
      <c r="N31" s="71">
        <v>103</v>
      </c>
      <c r="O31" s="84">
        <v>82.4</v>
      </c>
      <c r="P31" s="160">
        <v>15</v>
      </c>
      <c r="Q31" s="70">
        <v>12</v>
      </c>
      <c r="R31" s="71">
        <v>76</v>
      </c>
      <c r="S31" s="72">
        <v>60.8</v>
      </c>
      <c r="T31" s="160">
        <v>43</v>
      </c>
      <c r="U31" s="70">
        <v>34.4</v>
      </c>
      <c r="V31" s="71">
        <v>54</v>
      </c>
      <c r="W31" s="72">
        <v>43.5</v>
      </c>
      <c r="X31" s="69">
        <f t="shared" si="3"/>
        <v>538.3</v>
      </c>
      <c r="Y31" s="70">
        <f t="shared" si="3"/>
        <v>430.92999999999995</v>
      </c>
      <c r="Z31" s="73">
        <f t="shared" si="0"/>
        <v>53.83</v>
      </c>
      <c r="AA31" s="98">
        <f t="shared" si="0"/>
        <v>43.092999999999996</v>
      </c>
    </row>
    <row r="32" spans="1:27" ht="14.25" customHeight="1">
      <c r="A32" s="162" t="s">
        <v>306</v>
      </c>
      <c r="B32" s="293"/>
      <c r="C32" s="296"/>
      <c r="D32" s="79"/>
      <c r="E32" s="80"/>
      <c r="F32" s="81"/>
      <c r="G32" s="82"/>
      <c r="H32" s="79"/>
      <c r="I32" s="80"/>
      <c r="J32" s="81">
        <v>100</v>
      </c>
      <c r="K32" s="82">
        <v>67</v>
      </c>
      <c r="L32" s="79"/>
      <c r="M32" s="80"/>
      <c r="N32" s="81">
        <v>80</v>
      </c>
      <c r="O32" s="82">
        <v>53.6</v>
      </c>
      <c r="P32" s="79">
        <v>100</v>
      </c>
      <c r="Q32" s="80">
        <v>67</v>
      </c>
      <c r="R32" s="81"/>
      <c r="S32" s="82"/>
      <c r="T32" s="79"/>
      <c r="U32" s="80"/>
      <c r="V32" s="81">
        <v>50</v>
      </c>
      <c r="W32" s="82">
        <v>33.5</v>
      </c>
      <c r="X32" s="79">
        <f t="shared" si="3"/>
        <v>330</v>
      </c>
      <c r="Y32" s="80">
        <f t="shared" si="3"/>
        <v>221.1</v>
      </c>
      <c r="Z32" s="83">
        <f t="shared" si="0"/>
        <v>33</v>
      </c>
      <c r="AA32" s="99">
        <f t="shared" si="0"/>
        <v>22.11</v>
      </c>
    </row>
    <row r="33" spans="1:27" ht="14.25" customHeight="1">
      <c r="A33" s="54" t="s">
        <v>161</v>
      </c>
      <c r="B33" s="293"/>
      <c r="C33" s="296"/>
      <c r="D33" s="69">
        <v>26</v>
      </c>
      <c r="E33" s="201">
        <v>21.84</v>
      </c>
      <c r="F33" s="71">
        <v>47</v>
      </c>
      <c r="G33" s="155">
        <v>39.48</v>
      </c>
      <c r="H33" s="69"/>
      <c r="I33" s="78"/>
      <c r="J33" s="71">
        <v>46</v>
      </c>
      <c r="K33" s="194">
        <v>38.63</v>
      </c>
      <c r="L33" s="69">
        <v>64</v>
      </c>
      <c r="M33" s="78">
        <v>53.76</v>
      </c>
      <c r="N33" s="71">
        <v>26</v>
      </c>
      <c r="O33" s="155">
        <v>21.8</v>
      </c>
      <c r="P33" s="69">
        <v>41</v>
      </c>
      <c r="Q33" s="78">
        <v>34.44</v>
      </c>
      <c r="R33" s="71">
        <v>10</v>
      </c>
      <c r="S33" s="194">
        <v>8.4</v>
      </c>
      <c r="T33" s="69">
        <v>31</v>
      </c>
      <c r="U33" s="153">
        <v>26.04</v>
      </c>
      <c r="V33" s="71">
        <v>43</v>
      </c>
      <c r="W33" s="194">
        <v>36.12</v>
      </c>
      <c r="X33" s="198">
        <f t="shared" si="3"/>
        <v>334</v>
      </c>
      <c r="Y33" s="199">
        <f t="shared" si="3"/>
        <v>280.51</v>
      </c>
      <c r="Z33" s="73">
        <f t="shared" si="0"/>
        <v>33.4</v>
      </c>
      <c r="AA33" s="98">
        <f t="shared" si="0"/>
        <v>28.051</v>
      </c>
    </row>
    <row r="34" spans="1:27" ht="12.75" customHeight="1">
      <c r="A34" s="54" t="s">
        <v>162</v>
      </c>
      <c r="B34" s="293"/>
      <c r="C34" s="296"/>
      <c r="D34" s="69"/>
      <c r="E34" s="70"/>
      <c r="F34" s="71">
        <v>50</v>
      </c>
      <c r="G34" s="84">
        <v>40</v>
      </c>
      <c r="H34" s="69"/>
      <c r="I34" s="70"/>
      <c r="J34" s="71">
        <v>44</v>
      </c>
      <c r="K34" s="72">
        <v>35.2</v>
      </c>
      <c r="L34" s="69">
        <v>172</v>
      </c>
      <c r="M34" s="70">
        <v>137.6</v>
      </c>
      <c r="N34" s="71">
        <v>44</v>
      </c>
      <c r="O34" s="72">
        <v>35.2</v>
      </c>
      <c r="P34" s="69"/>
      <c r="Q34" s="70"/>
      <c r="R34" s="71">
        <v>15</v>
      </c>
      <c r="S34" s="72">
        <v>12</v>
      </c>
      <c r="T34" s="69"/>
      <c r="U34" s="195"/>
      <c r="V34" s="71">
        <v>23</v>
      </c>
      <c r="W34" s="72">
        <v>18.4</v>
      </c>
      <c r="X34" s="198">
        <f t="shared" si="3"/>
        <v>348</v>
      </c>
      <c r="Y34" s="199">
        <f t="shared" si="3"/>
        <v>278.4</v>
      </c>
      <c r="Z34" s="73">
        <f t="shared" si="0"/>
        <v>34.8</v>
      </c>
      <c r="AA34" s="98">
        <f t="shared" si="0"/>
        <v>27.839999999999996</v>
      </c>
    </row>
    <row r="35" spans="1:27" ht="12.75" customHeight="1">
      <c r="A35" s="54" t="s">
        <v>325</v>
      </c>
      <c r="B35" s="293"/>
      <c r="C35" s="296"/>
      <c r="D35" s="69"/>
      <c r="E35" s="70"/>
      <c r="F35" s="71">
        <v>18</v>
      </c>
      <c r="G35" s="72">
        <v>14.4</v>
      </c>
      <c r="H35" s="69"/>
      <c r="I35" s="70"/>
      <c r="J35" s="71"/>
      <c r="K35" s="72"/>
      <c r="L35" s="69">
        <v>12</v>
      </c>
      <c r="M35" s="70">
        <v>9.6</v>
      </c>
      <c r="N35" s="71"/>
      <c r="O35" s="72"/>
      <c r="P35" s="69"/>
      <c r="Q35" s="85"/>
      <c r="R35" s="71">
        <v>30</v>
      </c>
      <c r="S35" s="72">
        <v>24</v>
      </c>
      <c r="T35" s="69">
        <v>18</v>
      </c>
      <c r="U35" s="70">
        <v>14.4</v>
      </c>
      <c r="V35" s="71"/>
      <c r="W35" s="72"/>
      <c r="X35" s="69">
        <f t="shared" si="3"/>
        <v>78</v>
      </c>
      <c r="Y35" s="70">
        <f t="shared" si="3"/>
        <v>62.4</v>
      </c>
      <c r="Z35" s="73">
        <f t="shared" si="0"/>
        <v>7.8</v>
      </c>
      <c r="AA35" s="98">
        <f t="shared" si="0"/>
        <v>6.24</v>
      </c>
    </row>
    <row r="36" spans="1:27" ht="12" customHeight="1">
      <c r="A36" s="63" t="s">
        <v>163</v>
      </c>
      <c r="B36" s="293"/>
      <c r="C36" s="296"/>
      <c r="D36" s="79"/>
      <c r="E36" s="80"/>
      <c r="F36" s="81"/>
      <c r="G36" s="82"/>
      <c r="H36" s="79"/>
      <c r="I36" s="80"/>
      <c r="J36" s="81"/>
      <c r="K36" s="82"/>
      <c r="L36" s="79"/>
      <c r="M36" s="80"/>
      <c r="N36" s="81"/>
      <c r="O36" s="82"/>
      <c r="P36" s="79"/>
      <c r="Q36" s="80"/>
      <c r="R36" s="81"/>
      <c r="S36" s="82"/>
      <c r="T36" s="79"/>
      <c r="U36" s="80"/>
      <c r="V36" s="81"/>
      <c r="W36" s="82"/>
      <c r="X36" s="79">
        <f t="shared" si="3"/>
        <v>0</v>
      </c>
      <c r="Y36" s="80">
        <f t="shared" si="3"/>
        <v>0</v>
      </c>
      <c r="Z36" s="83">
        <f t="shared" si="0"/>
        <v>0</v>
      </c>
      <c r="AA36" s="99">
        <f t="shared" si="0"/>
        <v>0</v>
      </c>
    </row>
    <row r="37" spans="1:27" ht="15">
      <c r="A37" s="63" t="s">
        <v>305</v>
      </c>
      <c r="B37" s="293"/>
      <c r="C37" s="296"/>
      <c r="D37" s="79"/>
      <c r="E37" s="80"/>
      <c r="F37" s="81"/>
      <c r="G37" s="82"/>
      <c r="H37" s="79"/>
      <c r="I37" s="80"/>
      <c r="J37" s="81"/>
      <c r="K37" s="82"/>
      <c r="L37" s="79"/>
      <c r="M37" s="80"/>
      <c r="N37" s="81"/>
      <c r="O37" s="82"/>
      <c r="P37" s="79"/>
      <c r="Q37" s="80"/>
      <c r="R37" s="81"/>
      <c r="S37" s="82"/>
      <c r="T37" s="79"/>
      <c r="U37" s="80"/>
      <c r="V37" s="81">
        <v>11</v>
      </c>
      <c r="W37" s="82">
        <v>8.25</v>
      </c>
      <c r="X37" s="79">
        <f t="shared" si="3"/>
        <v>11</v>
      </c>
      <c r="Y37" s="80">
        <f t="shared" si="3"/>
        <v>8.25</v>
      </c>
      <c r="Z37" s="83">
        <f aca="true" t="shared" si="4" ref="Z37:AA67">X37/10</f>
        <v>1.1</v>
      </c>
      <c r="AA37" s="99">
        <f t="shared" si="4"/>
        <v>0.825</v>
      </c>
    </row>
    <row r="38" spans="1:27" ht="30">
      <c r="A38" s="54" t="s">
        <v>164</v>
      </c>
      <c r="B38" s="293"/>
      <c r="C38" s="296"/>
      <c r="D38" s="69"/>
      <c r="E38" s="70"/>
      <c r="F38" s="71"/>
      <c r="G38" s="155"/>
      <c r="H38" s="69"/>
      <c r="I38" s="70"/>
      <c r="J38" s="71"/>
      <c r="K38" s="72"/>
      <c r="L38" s="69"/>
      <c r="M38" s="70"/>
      <c r="N38" s="71"/>
      <c r="O38" s="72"/>
      <c r="P38" s="69"/>
      <c r="Q38" s="70"/>
      <c r="R38" s="71"/>
      <c r="S38" s="194"/>
      <c r="T38" s="69"/>
      <c r="U38" s="70"/>
      <c r="V38" s="71"/>
      <c r="W38" s="72"/>
      <c r="X38" s="198">
        <f t="shared" si="3"/>
        <v>0</v>
      </c>
      <c r="Y38" s="199">
        <f t="shared" si="3"/>
        <v>0</v>
      </c>
      <c r="Z38" s="73">
        <f t="shared" si="4"/>
        <v>0</v>
      </c>
      <c r="AA38" s="98">
        <f t="shared" si="4"/>
        <v>0</v>
      </c>
    </row>
    <row r="39" spans="1:27" ht="30">
      <c r="A39" s="54" t="s">
        <v>217</v>
      </c>
      <c r="B39" s="294"/>
      <c r="C39" s="297"/>
      <c r="D39" s="69"/>
      <c r="E39" s="70"/>
      <c r="F39" s="71">
        <v>7</v>
      </c>
      <c r="G39" s="72">
        <v>4.55</v>
      </c>
      <c r="H39" s="69"/>
      <c r="I39" s="70"/>
      <c r="J39" s="71"/>
      <c r="K39" s="72"/>
      <c r="L39" s="69"/>
      <c r="M39" s="78"/>
      <c r="N39" s="71"/>
      <c r="O39" s="72"/>
      <c r="P39" s="69"/>
      <c r="Q39" s="70"/>
      <c r="R39" s="71"/>
      <c r="S39" s="267"/>
      <c r="T39" s="71"/>
      <c r="U39" s="267"/>
      <c r="V39" s="71">
        <v>7</v>
      </c>
      <c r="W39" s="194">
        <v>4.55</v>
      </c>
      <c r="X39" s="198">
        <f t="shared" si="3"/>
        <v>14</v>
      </c>
      <c r="Y39" s="199">
        <f t="shared" si="3"/>
        <v>9.1</v>
      </c>
      <c r="Z39" s="73">
        <f t="shared" si="4"/>
        <v>1.4</v>
      </c>
      <c r="AA39" s="98">
        <f t="shared" si="4"/>
        <v>0.9099999999999999</v>
      </c>
    </row>
    <row r="40" spans="1:27" ht="14.25" customHeight="1">
      <c r="A40" s="62" t="s">
        <v>165</v>
      </c>
      <c r="B40" s="283">
        <v>108</v>
      </c>
      <c r="C40" s="286">
        <v>95</v>
      </c>
      <c r="D40" s="69"/>
      <c r="E40" s="70"/>
      <c r="F40" s="71"/>
      <c r="G40" s="72"/>
      <c r="H40" s="69"/>
      <c r="I40" s="70"/>
      <c r="J40" s="71"/>
      <c r="K40" s="72"/>
      <c r="L40" s="69"/>
      <c r="M40" s="70"/>
      <c r="N40" s="71"/>
      <c r="O40" s="72"/>
      <c r="P40" s="69"/>
      <c r="Q40" s="70"/>
      <c r="R40" s="71"/>
      <c r="S40" s="72"/>
      <c r="T40" s="69"/>
      <c r="U40" s="70"/>
      <c r="V40" s="71"/>
      <c r="W40" s="72"/>
      <c r="X40" s="198">
        <f>X41+X42+X43+X44+X47</f>
        <v>1104</v>
      </c>
      <c r="Y40" s="199">
        <f>Y41+Y42+Y43+Y44+Y47</f>
        <v>950</v>
      </c>
      <c r="Z40" s="73">
        <f t="shared" si="4"/>
        <v>110.4</v>
      </c>
      <c r="AA40" s="222">
        <f t="shared" si="4"/>
        <v>95</v>
      </c>
    </row>
    <row r="41" spans="1:27" ht="15">
      <c r="A41" s="54" t="s">
        <v>166</v>
      </c>
      <c r="B41" s="284"/>
      <c r="C41" s="287"/>
      <c r="D41" s="69">
        <v>108</v>
      </c>
      <c r="E41" s="70">
        <v>95</v>
      </c>
      <c r="F41" s="71"/>
      <c r="G41" s="155"/>
      <c r="H41" s="69"/>
      <c r="I41" s="70"/>
      <c r="J41" s="71"/>
      <c r="K41" s="72"/>
      <c r="L41" s="69">
        <v>108</v>
      </c>
      <c r="M41" s="70">
        <v>95</v>
      </c>
      <c r="N41" s="69">
        <v>108</v>
      </c>
      <c r="O41" s="70">
        <v>95</v>
      </c>
      <c r="P41" s="69"/>
      <c r="Q41" s="70"/>
      <c r="R41" s="71"/>
      <c r="S41" s="72"/>
      <c r="T41" s="69"/>
      <c r="U41" s="78"/>
      <c r="V41" s="69">
        <v>108</v>
      </c>
      <c r="W41" s="72">
        <v>95</v>
      </c>
      <c r="X41" s="198">
        <f aca="true" t="shared" si="5" ref="X41:Y54">V41+T41+R41+P41+N41+L41+J41+H41+F41+D41</f>
        <v>432</v>
      </c>
      <c r="Y41" s="199">
        <f t="shared" si="5"/>
        <v>380</v>
      </c>
      <c r="Z41" s="73">
        <f t="shared" si="4"/>
        <v>43.2</v>
      </c>
      <c r="AA41" s="98">
        <f t="shared" si="4"/>
        <v>38</v>
      </c>
    </row>
    <row r="42" spans="1:27" ht="15">
      <c r="A42" s="54" t="s">
        <v>167</v>
      </c>
      <c r="B42" s="284"/>
      <c r="C42" s="287"/>
      <c r="D42" s="69"/>
      <c r="E42" s="70"/>
      <c r="F42" s="71">
        <v>106</v>
      </c>
      <c r="G42" s="72">
        <v>95</v>
      </c>
      <c r="H42" s="69"/>
      <c r="I42" s="70"/>
      <c r="J42" s="71">
        <v>106</v>
      </c>
      <c r="K42" s="72">
        <v>95</v>
      </c>
      <c r="L42" s="69"/>
      <c r="M42" s="70"/>
      <c r="N42" s="71"/>
      <c r="O42" s="72"/>
      <c r="P42" s="69">
        <v>106</v>
      </c>
      <c r="Q42" s="70">
        <v>95</v>
      </c>
      <c r="R42" s="71"/>
      <c r="S42" s="72"/>
      <c r="T42" s="69">
        <v>106</v>
      </c>
      <c r="U42" s="70">
        <v>95</v>
      </c>
      <c r="V42" s="71"/>
      <c r="W42" s="72"/>
      <c r="X42" s="198">
        <f t="shared" si="5"/>
        <v>424</v>
      </c>
      <c r="Y42" s="199">
        <f t="shared" si="5"/>
        <v>380</v>
      </c>
      <c r="Z42" s="73">
        <f t="shared" si="4"/>
        <v>42.4</v>
      </c>
      <c r="AA42" s="98">
        <f t="shared" si="4"/>
        <v>38</v>
      </c>
    </row>
    <row r="43" spans="1:27" ht="12.75" customHeight="1">
      <c r="A43" s="54" t="s">
        <v>361</v>
      </c>
      <c r="B43" s="284"/>
      <c r="C43" s="287"/>
      <c r="D43" s="69"/>
      <c r="E43" s="70"/>
      <c r="F43" s="71"/>
      <c r="G43" s="72"/>
      <c r="H43" s="69">
        <v>149</v>
      </c>
      <c r="I43" s="70">
        <v>95</v>
      </c>
      <c r="J43" s="71"/>
      <c r="K43" s="72"/>
      <c r="L43" s="69"/>
      <c r="M43" s="70"/>
      <c r="N43" s="71"/>
      <c r="O43" s="72"/>
      <c r="P43" s="69"/>
      <c r="Q43" s="70"/>
      <c r="R43" s="71"/>
      <c r="S43" s="72"/>
      <c r="T43" s="69"/>
      <c r="U43" s="70"/>
      <c r="V43" s="71"/>
      <c r="W43" s="72"/>
      <c r="X43" s="198">
        <f t="shared" si="5"/>
        <v>149</v>
      </c>
      <c r="Y43" s="199">
        <f t="shared" si="5"/>
        <v>95</v>
      </c>
      <c r="Z43" s="73">
        <f t="shared" si="4"/>
        <v>14.9</v>
      </c>
      <c r="AA43" s="98">
        <f t="shared" si="4"/>
        <v>9.5</v>
      </c>
    </row>
    <row r="44" spans="1:27" ht="12.75" customHeight="1">
      <c r="A44" s="54" t="s">
        <v>366</v>
      </c>
      <c r="B44" s="284"/>
      <c r="C44" s="287"/>
      <c r="D44" s="69"/>
      <c r="E44" s="70"/>
      <c r="F44" s="71"/>
      <c r="G44" s="72"/>
      <c r="H44" s="69"/>
      <c r="I44" s="70"/>
      <c r="J44" s="71"/>
      <c r="K44" s="72"/>
      <c r="L44" s="69"/>
      <c r="M44" s="70"/>
      <c r="N44" s="71"/>
      <c r="O44" s="72"/>
      <c r="P44" s="69"/>
      <c r="Q44" s="70"/>
      <c r="R44" s="71">
        <v>99</v>
      </c>
      <c r="S44" s="72">
        <v>95</v>
      </c>
      <c r="T44" s="69"/>
      <c r="U44" s="70"/>
      <c r="V44" s="71"/>
      <c r="W44" s="72"/>
      <c r="X44" s="198">
        <f t="shared" si="5"/>
        <v>99</v>
      </c>
      <c r="Y44" s="199">
        <f t="shared" si="5"/>
        <v>95</v>
      </c>
      <c r="Z44" s="73">
        <f t="shared" si="4"/>
        <v>9.9</v>
      </c>
      <c r="AA44" s="98">
        <f t="shared" si="4"/>
        <v>9.5</v>
      </c>
    </row>
    <row r="45" spans="1:27" ht="15">
      <c r="A45" s="54" t="s">
        <v>168</v>
      </c>
      <c r="B45" s="284"/>
      <c r="C45" s="287"/>
      <c r="D45" s="69">
        <v>7</v>
      </c>
      <c r="E45" s="70">
        <v>7</v>
      </c>
      <c r="F45" s="71"/>
      <c r="G45" s="72"/>
      <c r="H45" s="69"/>
      <c r="I45" s="70"/>
      <c r="J45" s="71">
        <v>10</v>
      </c>
      <c r="K45" s="72">
        <v>10</v>
      </c>
      <c r="L45" s="69"/>
      <c r="M45" s="70"/>
      <c r="N45" s="71">
        <v>7</v>
      </c>
      <c r="O45" s="72">
        <v>7</v>
      </c>
      <c r="P45" s="69">
        <v>10</v>
      </c>
      <c r="Q45" s="70">
        <v>10</v>
      </c>
      <c r="R45" s="71"/>
      <c r="S45" s="72"/>
      <c r="T45" s="69">
        <v>7</v>
      </c>
      <c r="U45" s="70">
        <v>7</v>
      </c>
      <c r="V45" s="71"/>
      <c r="W45" s="72"/>
      <c r="X45" s="198">
        <f t="shared" si="5"/>
        <v>41</v>
      </c>
      <c r="Y45" s="199">
        <f t="shared" si="5"/>
        <v>41</v>
      </c>
      <c r="Z45" s="73">
        <f t="shared" si="4"/>
        <v>4.1</v>
      </c>
      <c r="AA45" s="98">
        <f t="shared" si="4"/>
        <v>4.1</v>
      </c>
    </row>
    <row r="46" spans="1:27" ht="14.25" customHeight="1">
      <c r="A46" s="54" t="s">
        <v>169</v>
      </c>
      <c r="B46" s="284"/>
      <c r="C46" s="287"/>
      <c r="D46" s="69"/>
      <c r="E46" s="70"/>
      <c r="F46" s="71"/>
      <c r="G46" s="72"/>
      <c r="H46" s="69">
        <v>29</v>
      </c>
      <c r="I46" s="70">
        <v>29</v>
      </c>
      <c r="J46" s="71"/>
      <c r="K46" s="72"/>
      <c r="L46" s="69"/>
      <c r="M46" s="70"/>
      <c r="N46" s="71"/>
      <c r="O46" s="72"/>
      <c r="P46" s="69"/>
      <c r="Q46" s="70"/>
      <c r="R46" s="71">
        <v>15</v>
      </c>
      <c r="S46" s="72">
        <v>15</v>
      </c>
      <c r="T46" s="69"/>
      <c r="U46" s="70"/>
      <c r="V46" s="71"/>
      <c r="W46" s="72"/>
      <c r="X46" s="198">
        <f t="shared" si="5"/>
        <v>44</v>
      </c>
      <c r="Y46" s="199">
        <f t="shared" si="5"/>
        <v>44</v>
      </c>
      <c r="Z46" s="73">
        <f t="shared" si="4"/>
        <v>4.4</v>
      </c>
      <c r="AA46" s="98">
        <f t="shared" si="4"/>
        <v>4.4</v>
      </c>
    </row>
    <row r="47" spans="1:27" ht="14.25" customHeight="1">
      <c r="A47" s="54" t="s">
        <v>170</v>
      </c>
      <c r="B47" s="285"/>
      <c r="C47" s="288"/>
      <c r="D47" s="69"/>
      <c r="E47" s="70"/>
      <c r="F47" s="71"/>
      <c r="G47" s="72"/>
      <c r="H47" s="69"/>
      <c r="I47" s="70"/>
      <c r="J47" s="71"/>
      <c r="K47" s="72"/>
      <c r="L47" s="69"/>
      <c r="M47" s="70"/>
      <c r="N47" s="71"/>
      <c r="O47" s="72"/>
      <c r="P47" s="69"/>
      <c r="Q47" s="70"/>
      <c r="R47" s="69"/>
      <c r="S47" s="70"/>
      <c r="T47" s="69"/>
      <c r="U47" s="70"/>
      <c r="V47" s="71"/>
      <c r="W47" s="72"/>
      <c r="X47" s="198">
        <f t="shared" si="5"/>
        <v>0</v>
      </c>
      <c r="Y47" s="199">
        <f t="shared" si="5"/>
        <v>0</v>
      </c>
      <c r="Z47" s="73">
        <f t="shared" si="4"/>
        <v>0</v>
      </c>
      <c r="AA47" s="98">
        <f t="shared" si="4"/>
        <v>0</v>
      </c>
    </row>
    <row r="48" spans="1:27" ht="13.5" customHeight="1">
      <c r="A48" s="61" t="s">
        <v>218</v>
      </c>
      <c r="B48" s="67">
        <v>100</v>
      </c>
      <c r="C48" s="68">
        <v>100</v>
      </c>
      <c r="D48" s="69">
        <v>160</v>
      </c>
      <c r="E48" s="70">
        <v>160</v>
      </c>
      <c r="F48" s="71"/>
      <c r="G48" s="72"/>
      <c r="H48" s="69">
        <v>160</v>
      </c>
      <c r="I48" s="70">
        <v>160</v>
      </c>
      <c r="J48" s="71"/>
      <c r="K48" s="72"/>
      <c r="L48" s="69">
        <v>160</v>
      </c>
      <c r="M48" s="70">
        <v>160</v>
      </c>
      <c r="N48" s="71">
        <v>170</v>
      </c>
      <c r="O48" s="72">
        <v>170</v>
      </c>
      <c r="P48" s="69"/>
      <c r="Q48" s="70"/>
      <c r="R48" s="71">
        <v>170</v>
      </c>
      <c r="S48" s="72">
        <v>170</v>
      </c>
      <c r="T48" s="69"/>
      <c r="U48" s="70"/>
      <c r="V48" s="71">
        <v>180</v>
      </c>
      <c r="W48" s="72">
        <v>180</v>
      </c>
      <c r="X48" s="198">
        <f t="shared" si="5"/>
        <v>1000</v>
      </c>
      <c r="Y48" s="199">
        <f t="shared" si="5"/>
        <v>1000</v>
      </c>
      <c r="Z48" s="73">
        <f t="shared" si="4"/>
        <v>100</v>
      </c>
      <c r="AA48" s="98">
        <f t="shared" si="4"/>
        <v>100</v>
      </c>
    </row>
    <row r="49" spans="1:27" ht="14.25">
      <c r="A49" s="61" t="s">
        <v>171</v>
      </c>
      <c r="B49" s="67">
        <v>25</v>
      </c>
      <c r="C49" s="68">
        <v>25</v>
      </c>
      <c r="D49" s="69">
        <v>21</v>
      </c>
      <c r="E49" s="70">
        <v>21</v>
      </c>
      <c r="F49" s="71">
        <v>20</v>
      </c>
      <c r="G49" s="72">
        <v>20</v>
      </c>
      <c r="H49" s="69">
        <v>48</v>
      </c>
      <c r="I49" s="70">
        <v>48</v>
      </c>
      <c r="J49" s="158">
        <v>19.5</v>
      </c>
      <c r="K49" s="72">
        <v>19.5</v>
      </c>
      <c r="L49" s="69">
        <v>16</v>
      </c>
      <c r="M49" s="70">
        <v>16</v>
      </c>
      <c r="N49" s="71">
        <v>32.5</v>
      </c>
      <c r="O49" s="72">
        <v>32.5</v>
      </c>
      <c r="P49" s="69">
        <v>21</v>
      </c>
      <c r="Q49" s="70">
        <v>21</v>
      </c>
      <c r="R49" s="158">
        <v>37</v>
      </c>
      <c r="S49" s="72">
        <v>37</v>
      </c>
      <c r="T49" s="160">
        <v>20</v>
      </c>
      <c r="U49" s="70">
        <v>20</v>
      </c>
      <c r="V49" s="71">
        <v>14</v>
      </c>
      <c r="W49" s="72">
        <v>14</v>
      </c>
      <c r="X49" s="198">
        <f t="shared" si="5"/>
        <v>249</v>
      </c>
      <c r="Y49" s="199">
        <f t="shared" si="5"/>
        <v>249</v>
      </c>
      <c r="Z49" s="73">
        <f t="shared" si="4"/>
        <v>24.9</v>
      </c>
      <c r="AA49" s="98">
        <f t="shared" si="4"/>
        <v>24.9</v>
      </c>
    </row>
    <row r="50" spans="1:27" ht="15" customHeight="1">
      <c r="A50" s="61" t="s">
        <v>172</v>
      </c>
      <c r="B50" s="67">
        <v>1</v>
      </c>
      <c r="C50" s="68">
        <v>1</v>
      </c>
      <c r="D50" s="69"/>
      <c r="E50" s="70"/>
      <c r="F50" s="71">
        <v>2.5</v>
      </c>
      <c r="G50" s="72">
        <v>2.5</v>
      </c>
      <c r="H50" s="69"/>
      <c r="I50" s="70"/>
      <c r="J50" s="71"/>
      <c r="K50" s="72"/>
      <c r="L50" s="69">
        <v>2.5</v>
      </c>
      <c r="M50" s="70">
        <v>2.5</v>
      </c>
      <c r="N50" s="71"/>
      <c r="O50" s="72"/>
      <c r="P50" s="69">
        <v>2.5</v>
      </c>
      <c r="Q50" s="70">
        <v>2.5</v>
      </c>
      <c r="R50" s="71"/>
      <c r="S50" s="72"/>
      <c r="T50" s="69"/>
      <c r="U50" s="70"/>
      <c r="V50" s="71">
        <v>2.5</v>
      </c>
      <c r="W50" s="72">
        <v>2.5</v>
      </c>
      <c r="X50" s="198">
        <f t="shared" si="5"/>
        <v>10</v>
      </c>
      <c r="Y50" s="199">
        <f t="shared" si="5"/>
        <v>10</v>
      </c>
      <c r="Z50" s="73">
        <f t="shared" si="4"/>
        <v>1</v>
      </c>
      <c r="AA50" s="98">
        <f t="shared" si="4"/>
        <v>1</v>
      </c>
    </row>
    <row r="51" spans="1:27" ht="14.25">
      <c r="A51" s="61" t="s">
        <v>173</v>
      </c>
      <c r="B51" s="67">
        <v>0.5</v>
      </c>
      <c r="C51" s="68">
        <v>0.5</v>
      </c>
      <c r="D51" s="69"/>
      <c r="E51" s="70"/>
      <c r="F51" s="71"/>
      <c r="G51" s="72"/>
      <c r="H51" s="69">
        <v>2.5</v>
      </c>
      <c r="I51" s="70">
        <v>2.5</v>
      </c>
      <c r="J51" s="71"/>
      <c r="K51" s="72"/>
      <c r="L51" s="69"/>
      <c r="M51" s="70"/>
      <c r="N51" s="71"/>
      <c r="O51" s="72"/>
      <c r="P51" s="69"/>
      <c r="Q51" s="70"/>
      <c r="R51" s="71">
        <v>2.5</v>
      </c>
      <c r="S51" s="72">
        <v>2.5</v>
      </c>
      <c r="T51" s="69"/>
      <c r="U51" s="70"/>
      <c r="V51" s="71"/>
      <c r="W51" s="72"/>
      <c r="X51" s="198">
        <f t="shared" si="5"/>
        <v>5</v>
      </c>
      <c r="Y51" s="199">
        <f t="shared" si="5"/>
        <v>5</v>
      </c>
      <c r="Z51" s="73">
        <f t="shared" si="4"/>
        <v>0.5</v>
      </c>
      <c r="AA51" s="98">
        <f t="shared" si="4"/>
        <v>0.5</v>
      </c>
    </row>
    <row r="52" spans="1:27" ht="14.25">
      <c r="A52" s="61" t="s">
        <v>174</v>
      </c>
      <c r="B52" s="67">
        <v>0.5</v>
      </c>
      <c r="C52" s="68">
        <v>0.5</v>
      </c>
      <c r="D52" s="69">
        <v>0.72</v>
      </c>
      <c r="E52" s="70">
        <v>0.72</v>
      </c>
      <c r="F52" s="71">
        <v>0.36</v>
      </c>
      <c r="G52" s="72">
        <v>0.36</v>
      </c>
      <c r="H52" s="69">
        <v>0.36</v>
      </c>
      <c r="I52" s="70">
        <v>0.36</v>
      </c>
      <c r="J52" s="159">
        <v>0.72</v>
      </c>
      <c r="K52" s="72">
        <v>0.72</v>
      </c>
      <c r="L52" s="156">
        <v>0.36</v>
      </c>
      <c r="M52" s="70">
        <v>0.36</v>
      </c>
      <c r="N52" s="159">
        <v>0.72</v>
      </c>
      <c r="O52" s="72">
        <v>0.72</v>
      </c>
      <c r="P52" s="156">
        <v>0.36</v>
      </c>
      <c r="Q52" s="70">
        <v>0.36</v>
      </c>
      <c r="R52" s="159">
        <v>0.36</v>
      </c>
      <c r="S52" s="72">
        <v>0.36</v>
      </c>
      <c r="T52" s="156">
        <v>0.72</v>
      </c>
      <c r="U52" s="70">
        <v>0.72</v>
      </c>
      <c r="V52" s="71">
        <v>0.36</v>
      </c>
      <c r="W52" s="72">
        <v>0.36</v>
      </c>
      <c r="X52" s="198">
        <f t="shared" si="5"/>
        <v>5.039999999999999</v>
      </c>
      <c r="Y52" s="199">
        <f t="shared" si="5"/>
        <v>5.039999999999999</v>
      </c>
      <c r="Z52" s="73">
        <f t="shared" si="4"/>
        <v>0.5039999999999999</v>
      </c>
      <c r="AA52" s="98">
        <f t="shared" si="4"/>
        <v>0.5039999999999999</v>
      </c>
    </row>
    <row r="53" spans="1:27" ht="14.25" customHeight="1">
      <c r="A53" s="61" t="s">
        <v>175</v>
      </c>
      <c r="B53" s="67">
        <v>55</v>
      </c>
      <c r="C53" s="68">
        <v>50</v>
      </c>
      <c r="D53" s="69">
        <v>74</v>
      </c>
      <c r="E53" s="70">
        <v>67.34</v>
      </c>
      <c r="F53" s="71">
        <v>80</v>
      </c>
      <c r="G53" s="155">
        <v>72.8</v>
      </c>
      <c r="H53" s="156"/>
      <c r="I53" s="70"/>
      <c r="J53" s="71">
        <v>20</v>
      </c>
      <c r="K53" s="194">
        <v>18.2</v>
      </c>
      <c r="L53" s="69">
        <v>96</v>
      </c>
      <c r="M53" s="78">
        <v>90.6</v>
      </c>
      <c r="N53" s="71">
        <v>80</v>
      </c>
      <c r="O53" s="155">
        <v>72.8</v>
      </c>
      <c r="P53" s="69">
        <v>80</v>
      </c>
      <c r="Q53" s="78">
        <v>72.8</v>
      </c>
      <c r="R53" s="71"/>
      <c r="S53" s="72"/>
      <c r="T53" s="69">
        <v>20</v>
      </c>
      <c r="U53" s="153">
        <v>18.2</v>
      </c>
      <c r="V53" s="71">
        <v>100</v>
      </c>
      <c r="W53" s="194">
        <v>94.6</v>
      </c>
      <c r="X53" s="198">
        <f t="shared" si="5"/>
        <v>550</v>
      </c>
      <c r="Y53" s="199">
        <f t="shared" si="5"/>
        <v>507.34000000000003</v>
      </c>
      <c r="Z53" s="73">
        <f t="shared" si="4"/>
        <v>55</v>
      </c>
      <c r="AA53" s="98">
        <f t="shared" si="4"/>
        <v>50.734</v>
      </c>
    </row>
    <row r="54" spans="1:27" ht="14.25" customHeight="1">
      <c r="A54" s="163" t="s">
        <v>229</v>
      </c>
      <c r="B54" s="67">
        <v>23</v>
      </c>
      <c r="C54" s="68">
        <v>20</v>
      </c>
      <c r="D54" s="69"/>
      <c r="E54" s="70"/>
      <c r="F54" s="71"/>
      <c r="G54" s="72"/>
      <c r="H54" s="69">
        <v>115</v>
      </c>
      <c r="I54" s="205">
        <v>100</v>
      </c>
      <c r="J54" s="71"/>
      <c r="K54" s="72"/>
      <c r="L54" s="69"/>
      <c r="M54" s="70"/>
      <c r="N54" s="71"/>
      <c r="O54" s="72"/>
      <c r="P54" s="69"/>
      <c r="Q54" s="70"/>
      <c r="R54" s="71">
        <v>115</v>
      </c>
      <c r="S54" s="206">
        <v>100</v>
      </c>
      <c r="T54" s="69"/>
      <c r="U54" s="70"/>
      <c r="V54" s="71"/>
      <c r="W54" s="72"/>
      <c r="X54" s="198">
        <f t="shared" si="5"/>
        <v>230</v>
      </c>
      <c r="Y54" s="199">
        <f t="shared" si="5"/>
        <v>200</v>
      </c>
      <c r="Z54" s="73">
        <f t="shared" si="4"/>
        <v>23</v>
      </c>
      <c r="AA54" s="98">
        <f t="shared" si="4"/>
        <v>20</v>
      </c>
    </row>
    <row r="55" spans="1:27" ht="14.25" customHeight="1">
      <c r="A55" s="61" t="s">
        <v>176</v>
      </c>
      <c r="B55" s="283">
        <v>34</v>
      </c>
      <c r="C55" s="286">
        <v>32</v>
      </c>
      <c r="D55" s="69"/>
      <c r="E55" s="70"/>
      <c r="F55" s="71"/>
      <c r="G55" s="72"/>
      <c r="H55" s="69"/>
      <c r="I55" s="70"/>
      <c r="J55" s="71"/>
      <c r="K55" s="72"/>
      <c r="L55" s="69"/>
      <c r="M55" s="70"/>
      <c r="N55" s="71"/>
      <c r="O55" s="72"/>
      <c r="P55" s="69"/>
      <c r="Q55" s="70"/>
      <c r="R55" s="71"/>
      <c r="S55" s="72"/>
      <c r="T55" s="69"/>
      <c r="U55" s="70"/>
      <c r="V55" s="71"/>
      <c r="W55" s="72"/>
      <c r="X55" s="198">
        <f>X56+X57</f>
        <v>340</v>
      </c>
      <c r="Y55" s="199">
        <f>Y56+Y57</f>
        <v>323</v>
      </c>
      <c r="Z55" s="73">
        <f t="shared" si="4"/>
        <v>34</v>
      </c>
      <c r="AA55" s="98">
        <f t="shared" si="4"/>
        <v>32.3</v>
      </c>
    </row>
    <row r="56" spans="1:27" ht="13.5" customHeight="1">
      <c r="A56" s="54" t="s">
        <v>177</v>
      </c>
      <c r="B56" s="284"/>
      <c r="C56" s="287"/>
      <c r="D56" s="69"/>
      <c r="E56" s="70"/>
      <c r="F56" s="71">
        <v>74</v>
      </c>
      <c r="G56" s="72">
        <v>70.3</v>
      </c>
      <c r="H56" s="69"/>
      <c r="I56" s="70"/>
      <c r="J56" s="71">
        <v>62</v>
      </c>
      <c r="K56" s="194">
        <v>58.9</v>
      </c>
      <c r="L56" s="69"/>
      <c r="M56" s="70"/>
      <c r="N56" s="71"/>
      <c r="O56" s="72"/>
      <c r="P56" s="69">
        <v>61</v>
      </c>
      <c r="Q56" s="78">
        <v>57.95</v>
      </c>
      <c r="R56" s="71"/>
      <c r="S56" s="72"/>
      <c r="T56" s="69">
        <v>83</v>
      </c>
      <c r="U56" s="153">
        <v>78.85</v>
      </c>
      <c r="V56" s="71"/>
      <c r="W56" s="72"/>
      <c r="X56" s="198">
        <f aca="true" t="shared" si="6" ref="X56:Y58">V56+T56+R56+P56+N56+L56+J56+H56+F56+D56</f>
        <v>280</v>
      </c>
      <c r="Y56" s="199">
        <f t="shared" si="6"/>
        <v>266</v>
      </c>
      <c r="Z56" s="73">
        <f t="shared" si="4"/>
        <v>28</v>
      </c>
      <c r="AA56" s="98">
        <f t="shared" si="4"/>
        <v>26.6</v>
      </c>
    </row>
    <row r="57" spans="1:27" ht="15">
      <c r="A57" s="54" t="s">
        <v>178</v>
      </c>
      <c r="B57" s="285"/>
      <c r="C57" s="288"/>
      <c r="D57" s="69"/>
      <c r="E57" s="70"/>
      <c r="F57" s="71"/>
      <c r="G57" s="72"/>
      <c r="H57" s="69"/>
      <c r="I57" s="70"/>
      <c r="J57" s="71"/>
      <c r="K57" s="72"/>
      <c r="L57" s="69">
        <v>30</v>
      </c>
      <c r="M57" s="70">
        <v>28.5</v>
      </c>
      <c r="N57" s="71"/>
      <c r="O57" s="72"/>
      <c r="P57" s="69"/>
      <c r="Q57" s="70"/>
      <c r="R57" s="71"/>
      <c r="S57" s="72"/>
      <c r="T57" s="69"/>
      <c r="U57" s="70"/>
      <c r="V57" s="71">
        <v>30</v>
      </c>
      <c r="W57" s="72">
        <v>28.5</v>
      </c>
      <c r="X57" s="198">
        <f t="shared" si="6"/>
        <v>60</v>
      </c>
      <c r="Y57" s="199">
        <f t="shared" si="6"/>
        <v>57</v>
      </c>
      <c r="Z57" s="73">
        <f t="shared" si="4"/>
        <v>6</v>
      </c>
      <c r="AA57" s="98">
        <f t="shared" si="4"/>
        <v>5.7</v>
      </c>
    </row>
    <row r="58" spans="1:27" ht="30.75" customHeight="1" thickBot="1">
      <c r="A58" s="213" t="s">
        <v>248</v>
      </c>
      <c r="B58" s="208">
        <v>24.1</v>
      </c>
      <c r="C58" s="209">
        <v>20</v>
      </c>
      <c r="D58" s="69"/>
      <c r="E58" s="70"/>
      <c r="F58" s="71"/>
      <c r="G58" s="72"/>
      <c r="H58" s="210"/>
      <c r="I58" s="70"/>
      <c r="J58" s="211">
        <v>120.5</v>
      </c>
      <c r="K58" s="70">
        <v>100.02</v>
      </c>
      <c r="L58" s="69"/>
      <c r="M58" s="70"/>
      <c r="N58" s="71"/>
      <c r="O58" s="72"/>
      <c r="P58" s="69"/>
      <c r="Q58" s="70"/>
      <c r="R58" s="71"/>
      <c r="S58" s="72"/>
      <c r="T58" s="211">
        <v>120.5</v>
      </c>
      <c r="U58" s="70">
        <v>100.02</v>
      </c>
      <c r="V58" s="71"/>
      <c r="W58" s="72"/>
      <c r="X58" s="198">
        <f t="shared" si="6"/>
        <v>241</v>
      </c>
      <c r="Y58" s="199">
        <f t="shared" si="6"/>
        <v>200.04</v>
      </c>
      <c r="Z58" s="73">
        <f t="shared" si="4"/>
        <v>24.1</v>
      </c>
      <c r="AA58" s="98">
        <f t="shared" si="4"/>
        <v>20.003999999999998</v>
      </c>
    </row>
    <row r="59" spans="1:27" ht="27.75" customHeight="1">
      <c r="A59" s="61" t="s">
        <v>215</v>
      </c>
      <c r="B59" s="283">
        <v>390</v>
      </c>
      <c r="C59" s="286">
        <v>390</v>
      </c>
      <c r="D59" s="69"/>
      <c r="E59" s="70"/>
      <c r="F59" s="71"/>
      <c r="G59" s="72"/>
      <c r="H59" s="69"/>
      <c r="I59" s="70"/>
      <c r="J59" s="71"/>
      <c r="K59" s="72"/>
      <c r="L59" s="69"/>
      <c r="M59" s="70"/>
      <c r="N59" s="71"/>
      <c r="O59" s="72"/>
      <c r="P59" s="69"/>
      <c r="Q59" s="70"/>
      <c r="R59" s="71"/>
      <c r="S59" s="72"/>
      <c r="T59" s="69"/>
      <c r="U59" s="70"/>
      <c r="V59" s="71"/>
      <c r="W59" s="72"/>
      <c r="X59" s="198">
        <f>X60+X61+X62+X63+X64</f>
        <v>3903</v>
      </c>
      <c r="Y59" s="199">
        <f>Y60+Y61+Y62+Y63+Y64</f>
        <v>3903</v>
      </c>
      <c r="Z59" s="73">
        <f t="shared" si="4"/>
        <v>390.3</v>
      </c>
      <c r="AA59" s="98">
        <f t="shared" si="4"/>
        <v>390.3</v>
      </c>
    </row>
    <row r="60" spans="1:27" ht="12" customHeight="1">
      <c r="A60" s="64" t="s">
        <v>179</v>
      </c>
      <c r="B60" s="284"/>
      <c r="C60" s="287"/>
      <c r="D60" s="69">
        <v>122</v>
      </c>
      <c r="E60" s="70">
        <v>122</v>
      </c>
      <c r="F60" s="71">
        <v>302</v>
      </c>
      <c r="G60" s="72">
        <v>302</v>
      </c>
      <c r="H60" s="69">
        <v>352</v>
      </c>
      <c r="I60" s="70">
        <v>352</v>
      </c>
      <c r="J60" s="71">
        <v>195</v>
      </c>
      <c r="K60" s="72">
        <v>195</v>
      </c>
      <c r="L60" s="69">
        <v>265</v>
      </c>
      <c r="M60" s="70">
        <v>265</v>
      </c>
      <c r="N60" s="71">
        <v>50</v>
      </c>
      <c r="O60" s="72">
        <v>50</v>
      </c>
      <c r="P60" s="69">
        <v>309</v>
      </c>
      <c r="Q60" s="70">
        <v>309</v>
      </c>
      <c r="R60" s="71">
        <v>260</v>
      </c>
      <c r="S60" s="72">
        <v>260</v>
      </c>
      <c r="T60" s="69">
        <v>149</v>
      </c>
      <c r="U60" s="70">
        <v>149</v>
      </c>
      <c r="V60" s="71">
        <v>271</v>
      </c>
      <c r="W60" s="72">
        <v>271</v>
      </c>
      <c r="X60" s="198">
        <f aca="true" t="shared" si="7" ref="X60:Y70">V60+T60+R60+P60+N60+L60+J60+H60+F60+D60</f>
        <v>2275</v>
      </c>
      <c r="Y60" s="199">
        <f t="shared" si="7"/>
        <v>2275</v>
      </c>
      <c r="Z60" s="73">
        <f t="shared" si="4"/>
        <v>227.5</v>
      </c>
      <c r="AA60" s="98">
        <f t="shared" si="4"/>
        <v>227.5</v>
      </c>
    </row>
    <row r="61" spans="1:27" ht="14.25" customHeight="1">
      <c r="A61" s="54" t="s">
        <v>238</v>
      </c>
      <c r="B61" s="284"/>
      <c r="C61" s="287"/>
      <c r="D61" s="69"/>
      <c r="E61" s="70"/>
      <c r="F61" s="71"/>
      <c r="G61" s="72"/>
      <c r="H61" s="69"/>
      <c r="I61" s="70"/>
      <c r="J61" s="71"/>
      <c r="K61" s="72"/>
      <c r="L61" s="69"/>
      <c r="M61" s="70"/>
      <c r="N61" s="71">
        <v>108</v>
      </c>
      <c r="O61" s="72">
        <v>108</v>
      </c>
      <c r="P61" s="69"/>
      <c r="Q61" s="70"/>
      <c r="R61" s="71"/>
      <c r="S61" s="72"/>
      <c r="T61" s="69"/>
      <c r="U61" s="70"/>
      <c r="V61" s="71"/>
      <c r="W61" s="72"/>
      <c r="X61" s="198">
        <f t="shared" si="7"/>
        <v>108</v>
      </c>
      <c r="Y61" s="199">
        <f t="shared" si="7"/>
        <v>108</v>
      </c>
      <c r="Z61" s="73">
        <f t="shared" si="4"/>
        <v>10.8</v>
      </c>
      <c r="AA61" s="98">
        <f t="shared" si="4"/>
        <v>10.8</v>
      </c>
    </row>
    <row r="62" spans="1:27" ht="12.75" customHeight="1">
      <c r="A62" s="65" t="s">
        <v>180</v>
      </c>
      <c r="B62" s="284"/>
      <c r="C62" s="287"/>
      <c r="D62" s="69"/>
      <c r="E62" s="70"/>
      <c r="F62" s="71">
        <v>150</v>
      </c>
      <c r="G62" s="72">
        <v>150</v>
      </c>
      <c r="H62" s="69"/>
      <c r="I62" s="70"/>
      <c r="J62" s="71"/>
      <c r="K62" s="72"/>
      <c r="L62" s="69">
        <v>160</v>
      </c>
      <c r="M62" s="70">
        <v>160</v>
      </c>
      <c r="N62" s="71"/>
      <c r="O62" s="72"/>
      <c r="P62" s="69">
        <v>150</v>
      </c>
      <c r="Q62" s="70">
        <v>150</v>
      </c>
      <c r="R62" s="71"/>
      <c r="S62" s="72"/>
      <c r="T62" s="69"/>
      <c r="U62" s="70"/>
      <c r="V62" s="71">
        <v>150</v>
      </c>
      <c r="W62" s="72">
        <v>150</v>
      </c>
      <c r="X62" s="198">
        <f t="shared" si="7"/>
        <v>610</v>
      </c>
      <c r="Y62" s="199">
        <f t="shared" si="7"/>
        <v>610</v>
      </c>
      <c r="Z62" s="73">
        <f t="shared" si="4"/>
        <v>61</v>
      </c>
      <c r="AA62" s="98">
        <f t="shared" si="4"/>
        <v>61</v>
      </c>
    </row>
    <row r="63" spans="1:27" ht="15" customHeight="1">
      <c r="A63" s="54" t="s">
        <v>181</v>
      </c>
      <c r="B63" s="284"/>
      <c r="C63" s="287"/>
      <c r="D63" s="69"/>
      <c r="E63" s="70"/>
      <c r="F63" s="71"/>
      <c r="G63" s="72"/>
      <c r="H63" s="69">
        <v>150</v>
      </c>
      <c r="I63" s="70">
        <v>150</v>
      </c>
      <c r="J63" s="71"/>
      <c r="K63" s="72"/>
      <c r="L63" s="69"/>
      <c r="M63" s="70"/>
      <c r="N63" s="71"/>
      <c r="O63" s="72"/>
      <c r="P63" s="69"/>
      <c r="Q63" s="70"/>
      <c r="R63" s="71">
        <v>150</v>
      </c>
      <c r="S63" s="72">
        <v>150</v>
      </c>
      <c r="T63" s="69"/>
      <c r="U63" s="70"/>
      <c r="V63" s="71"/>
      <c r="W63" s="72"/>
      <c r="X63" s="198">
        <f t="shared" si="7"/>
        <v>300</v>
      </c>
      <c r="Y63" s="199">
        <f t="shared" si="7"/>
        <v>300</v>
      </c>
      <c r="Z63" s="73">
        <f t="shared" si="4"/>
        <v>30</v>
      </c>
      <c r="AA63" s="98">
        <f t="shared" si="4"/>
        <v>30</v>
      </c>
    </row>
    <row r="64" spans="1:27" ht="15">
      <c r="A64" s="54" t="s">
        <v>182</v>
      </c>
      <c r="B64" s="285"/>
      <c r="C64" s="288"/>
      <c r="D64" s="69">
        <v>160</v>
      </c>
      <c r="E64" s="70">
        <v>160</v>
      </c>
      <c r="F64" s="71"/>
      <c r="G64" s="72"/>
      <c r="H64" s="69"/>
      <c r="I64" s="70"/>
      <c r="J64" s="71">
        <v>150</v>
      </c>
      <c r="K64" s="72">
        <v>150</v>
      </c>
      <c r="L64" s="69"/>
      <c r="M64" s="70"/>
      <c r="N64" s="71">
        <v>150</v>
      </c>
      <c r="O64" s="72">
        <v>150</v>
      </c>
      <c r="P64" s="69"/>
      <c r="Q64" s="70"/>
      <c r="R64" s="71"/>
      <c r="S64" s="72"/>
      <c r="T64" s="69">
        <v>150</v>
      </c>
      <c r="U64" s="70">
        <v>150</v>
      </c>
      <c r="V64" s="71"/>
      <c r="W64" s="72"/>
      <c r="X64" s="198">
        <f t="shared" si="7"/>
        <v>610</v>
      </c>
      <c r="Y64" s="199">
        <f t="shared" si="7"/>
        <v>610</v>
      </c>
      <c r="Z64" s="73">
        <f t="shared" si="4"/>
        <v>61</v>
      </c>
      <c r="AA64" s="98">
        <f t="shared" si="4"/>
        <v>61</v>
      </c>
    </row>
    <row r="65" spans="1:27" ht="15" customHeight="1">
      <c r="A65" s="61" t="s">
        <v>214</v>
      </c>
      <c r="B65" s="76">
        <v>30</v>
      </c>
      <c r="C65" s="77">
        <v>30</v>
      </c>
      <c r="D65" s="69">
        <v>75</v>
      </c>
      <c r="E65" s="153">
        <v>75</v>
      </c>
      <c r="F65" s="71"/>
      <c r="G65" s="72"/>
      <c r="H65" s="69">
        <v>75</v>
      </c>
      <c r="I65" s="153">
        <v>75</v>
      </c>
      <c r="J65" s="71"/>
      <c r="K65" s="72"/>
      <c r="L65" s="69"/>
      <c r="M65" s="70"/>
      <c r="N65" s="71">
        <v>75</v>
      </c>
      <c r="O65" s="194">
        <v>75</v>
      </c>
      <c r="P65" s="69"/>
      <c r="Q65" s="70"/>
      <c r="R65" s="71">
        <v>75</v>
      </c>
      <c r="S65" s="194">
        <v>75</v>
      </c>
      <c r="T65" s="69"/>
      <c r="U65" s="70"/>
      <c r="V65" s="71"/>
      <c r="W65" s="72"/>
      <c r="X65" s="198">
        <f t="shared" si="7"/>
        <v>300</v>
      </c>
      <c r="Y65" s="199">
        <f t="shared" si="7"/>
        <v>300</v>
      </c>
      <c r="Z65" s="73">
        <f t="shared" si="4"/>
        <v>30</v>
      </c>
      <c r="AA65" s="98">
        <f t="shared" si="4"/>
        <v>30</v>
      </c>
    </row>
    <row r="66" spans="1:27" ht="14.25" customHeight="1">
      <c r="A66" s="61" t="s">
        <v>183</v>
      </c>
      <c r="B66" s="67">
        <v>9</v>
      </c>
      <c r="C66" s="68">
        <v>9</v>
      </c>
      <c r="D66" s="69">
        <v>18</v>
      </c>
      <c r="E66" s="70">
        <v>18</v>
      </c>
      <c r="F66" s="71">
        <v>17</v>
      </c>
      <c r="G66" s="72">
        <v>17</v>
      </c>
      <c r="H66" s="69">
        <v>5</v>
      </c>
      <c r="I66" s="70">
        <v>5</v>
      </c>
      <c r="J66" s="71">
        <v>11</v>
      </c>
      <c r="K66" s="72">
        <v>11</v>
      </c>
      <c r="L66" s="69">
        <v>3</v>
      </c>
      <c r="M66" s="70">
        <v>3</v>
      </c>
      <c r="N66" s="71">
        <v>9</v>
      </c>
      <c r="O66" s="72">
        <v>9</v>
      </c>
      <c r="P66" s="69">
        <v>7</v>
      </c>
      <c r="Q66" s="70">
        <v>7</v>
      </c>
      <c r="R66" s="71">
        <v>9</v>
      </c>
      <c r="S66" s="72">
        <v>9</v>
      </c>
      <c r="T66" s="69">
        <v>0</v>
      </c>
      <c r="U66" s="70">
        <v>0</v>
      </c>
      <c r="V66" s="71">
        <v>8</v>
      </c>
      <c r="W66" s="72">
        <v>8</v>
      </c>
      <c r="X66" s="198">
        <f t="shared" si="7"/>
        <v>87</v>
      </c>
      <c r="Y66" s="199">
        <f t="shared" si="7"/>
        <v>87</v>
      </c>
      <c r="Z66" s="73">
        <f t="shared" si="4"/>
        <v>8.7</v>
      </c>
      <c r="AA66" s="98">
        <f t="shared" si="4"/>
        <v>8.7</v>
      </c>
    </row>
    <row r="67" spans="1:27" ht="13.5" customHeight="1">
      <c r="A67" s="61" t="s">
        <v>184</v>
      </c>
      <c r="B67" s="67">
        <v>4.3</v>
      </c>
      <c r="C67" s="68">
        <v>4</v>
      </c>
      <c r="D67" s="69"/>
      <c r="E67" s="70"/>
      <c r="F67" s="71">
        <v>4</v>
      </c>
      <c r="G67" s="72">
        <v>3.72</v>
      </c>
      <c r="H67" s="69">
        <v>11</v>
      </c>
      <c r="I67" s="70">
        <v>10.23</v>
      </c>
      <c r="J67" s="71">
        <v>8</v>
      </c>
      <c r="K67" s="72">
        <v>7.44</v>
      </c>
      <c r="L67" s="69"/>
      <c r="M67" s="70"/>
      <c r="N67" s="71"/>
      <c r="O67" s="72"/>
      <c r="P67" s="69">
        <v>12</v>
      </c>
      <c r="Q67" s="70">
        <v>11.16</v>
      </c>
      <c r="R67" s="71">
        <v>8</v>
      </c>
      <c r="S67" s="72">
        <v>7.44</v>
      </c>
      <c r="T67" s="69"/>
      <c r="U67" s="70"/>
      <c r="V67" s="71"/>
      <c r="W67" s="72"/>
      <c r="X67" s="198">
        <f t="shared" si="7"/>
        <v>43</v>
      </c>
      <c r="Y67" s="203">
        <f t="shared" si="7"/>
        <v>39.99</v>
      </c>
      <c r="Z67" s="73">
        <f t="shared" si="4"/>
        <v>4.3</v>
      </c>
      <c r="AA67" s="100">
        <f t="shared" si="4"/>
        <v>3.999</v>
      </c>
    </row>
    <row r="68" spans="1:27" ht="15.75" customHeight="1">
      <c r="A68" s="61" t="s">
        <v>212</v>
      </c>
      <c r="B68" s="154" t="s">
        <v>247</v>
      </c>
      <c r="C68" s="68">
        <v>40</v>
      </c>
      <c r="D68" s="69">
        <v>88</v>
      </c>
      <c r="E68" s="70">
        <v>76.56</v>
      </c>
      <c r="F68" s="71">
        <v>21</v>
      </c>
      <c r="G68" s="155">
        <v>18.21</v>
      </c>
      <c r="H68" s="69">
        <v>54</v>
      </c>
      <c r="I68" s="85">
        <v>46.98</v>
      </c>
      <c r="J68" s="71">
        <v>92</v>
      </c>
      <c r="K68" s="72">
        <v>80.04</v>
      </c>
      <c r="L68" s="160">
        <v>5.5</v>
      </c>
      <c r="M68" s="70">
        <v>4.79</v>
      </c>
      <c r="N68" s="71">
        <v>15</v>
      </c>
      <c r="O68" s="72">
        <v>13.05</v>
      </c>
      <c r="P68" s="69">
        <v>10</v>
      </c>
      <c r="Q68" s="78">
        <v>8.7</v>
      </c>
      <c r="R68" s="71">
        <v>54</v>
      </c>
      <c r="S68" s="72">
        <v>46.98</v>
      </c>
      <c r="T68" s="69">
        <v>104</v>
      </c>
      <c r="U68" s="153">
        <v>90.48</v>
      </c>
      <c r="V68" s="71">
        <v>12</v>
      </c>
      <c r="W68" s="194">
        <v>10.44</v>
      </c>
      <c r="X68" s="204">
        <f t="shared" si="7"/>
        <v>455.5</v>
      </c>
      <c r="Y68" s="199">
        <f t="shared" si="7"/>
        <v>396.23</v>
      </c>
      <c r="Z68" s="86">
        <f>X68/46/10</f>
        <v>0.9902173913043478</v>
      </c>
      <c r="AA68" s="161">
        <f aca="true" t="shared" si="8" ref="AA68:AA81">Y68/10</f>
        <v>39.623000000000005</v>
      </c>
    </row>
    <row r="69" spans="1:27" ht="27" customHeight="1">
      <c r="A69" s="61" t="s">
        <v>185</v>
      </c>
      <c r="B69" s="67">
        <v>18</v>
      </c>
      <c r="C69" s="68">
        <v>18</v>
      </c>
      <c r="D69" s="69">
        <v>16</v>
      </c>
      <c r="E69" s="70">
        <v>16</v>
      </c>
      <c r="F69" s="71">
        <v>23</v>
      </c>
      <c r="G69" s="72">
        <v>23</v>
      </c>
      <c r="H69" s="69">
        <v>16</v>
      </c>
      <c r="I69" s="70">
        <v>16</v>
      </c>
      <c r="J69" s="71">
        <v>22</v>
      </c>
      <c r="K69" s="72">
        <v>22</v>
      </c>
      <c r="L69" s="160">
        <v>17.5</v>
      </c>
      <c r="M69" s="70">
        <v>17.5</v>
      </c>
      <c r="N69" s="158">
        <v>15.5</v>
      </c>
      <c r="O69" s="72">
        <v>15.5</v>
      </c>
      <c r="P69" s="69">
        <v>19</v>
      </c>
      <c r="Q69" s="70">
        <v>19</v>
      </c>
      <c r="R69" s="71">
        <v>15</v>
      </c>
      <c r="S69" s="72">
        <v>15</v>
      </c>
      <c r="T69" s="69">
        <v>22</v>
      </c>
      <c r="U69" s="70">
        <v>22</v>
      </c>
      <c r="V69" s="71">
        <v>18</v>
      </c>
      <c r="W69" s="72">
        <v>18</v>
      </c>
      <c r="X69" s="198">
        <f t="shared" si="7"/>
        <v>184</v>
      </c>
      <c r="Y69" s="199">
        <f t="shared" si="7"/>
        <v>184</v>
      </c>
      <c r="Z69" s="73">
        <f aca="true" t="shared" si="9" ref="Z69:Z81">X69/10</f>
        <v>18.4</v>
      </c>
      <c r="AA69" s="98">
        <f t="shared" si="8"/>
        <v>18.4</v>
      </c>
    </row>
    <row r="70" spans="1:27" ht="24.75" customHeight="1">
      <c r="A70" s="61" t="s">
        <v>186</v>
      </c>
      <c r="B70" s="67">
        <v>9</v>
      </c>
      <c r="C70" s="68">
        <v>9</v>
      </c>
      <c r="D70" s="69">
        <v>7</v>
      </c>
      <c r="E70" s="70">
        <v>7</v>
      </c>
      <c r="F70" s="71">
        <v>10</v>
      </c>
      <c r="G70" s="72">
        <v>10</v>
      </c>
      <c r="H70" s="69">
        <v>6</v>
      </c>
      <c r="I70" s="70">
        <v>6</v>
      </c>
      <c r="J70" s="71">
        <v>9</v>
      </c>
      <c r="K70" s="72">
        <v>9</v>
      </c>
      <c r="L70" s="160">
        <v>7</v>
      </c>
      <c r="M70" s="70">
        <v>7</v>
      </c>
      <c r="N70" s="71">
        <v>10</v>
      </c>
      <c r="O70" s="72">
        <v>10</v>
      </c>
      <c r="P70" s="69">
        <v>8.5</v>
      </c>
      <c r="Q70" s="70">
        <v>8.5</v>
      </c>
      <c r="R70" s="71">
        <v>7</v>
      </c>
      <c r="S70" s="72">
        <v>7</v>
      </c>
      <c r="T70" s="69">
        <v>15</v>
      </c>
      <c r="U70" s="70">
        <v>15</v>
      </c>
      <c r="V70" s="158">
        <v>9</v>
      </c>
      <c r="W70" s="72">
        <v>9</v>
      </c>
      <c r="X70" s="198">
        <f t="shared" si="7"/>
        <v>88.5</v>
      </c>
      <c r="Y70" s="199">
        <f t="shared" si="7"/>
        <v>88.5</v>
      </c>
      <c r="Z70" s="73">
        <f t="shared" si="9"/>
        <v>8.85</v>
      </c>
      <c r="AA70" s="98">
        <f t="shared" si="8"/>
        <v>8.85</v>
      </c>
    </row>
    <row r="71" spans="1:27" ht="12.75" customHeight="1">
      <c r="A71" s="61" t="s">
        <v>235</v>
      </c>
      <c r="B71" s="67">
        <v>12</v>
      </c>
      <c r="C71" s="68">
        <v>12</v>
      </c>
      <c r="D71" s="69"/>
      <c r="E71" s="70"/>
      <c r="F71" s="71"/>
      <c r="G71" s="72"/>
      <c r="H71" s="69"/>
      <c r="I71" s="70"/>
      <c r="J71" s="71"/>
      <c r="K71" s="72"/>
      <c r="L71" s="69"/>
      <c r="M71" s="70"/>
      <c r="N71" s="71"/>
      <c r="O71" s="72"/>
      <c r="P71" s="69"/>
      <c r="Q71" s="70"/>
      <c r="R71" s="71"/>
      <c r="S71" s="72"/>
      <c r="T71" s="69"/>
      <c r="U71" s="70"/>
      <c r="V71" s="71"/>
      <c r="W71" s="72"/>
      <c r="X71" s="198">
        <f>X72+X73+X74</f>
        <v>120</v>
      </c>
      <c r="Y71" s="199">
        <f>Y72+Y73+Y74</f>
        <v>120</v>
      </c>
      <c r="Z71" s="73">
        <f t="shared" si="9"/>
        <v>12</v>
      </c>
      <c r="AA71" s="98">
        <f t="shared" si="8"/>
        <v>12</v>
      </c>
    </row>
    <row r="72" spans="1:27" ht="12.75" customHeight="1">
      <c r="A72" s="54" t="s">
        <v>201</v>
      </c>
      <c r="B72" s="74"/>
      <c r="C72" s="75"/>
      <c r="D72" s="69"/>
      <c r="E72" s="70"/>
      <c r="F72" s="71"/>
      <c r="G72" s="72"/>
      <c r="H72" s="69"/>
      <c r="I72" s="70"/>
      <c r="J72" s="71"/>
      <c r="K72" s="72"/>
      <c r="L72" s="69">
        <v>40</v>
      </c>
      <c r="M72" s="70">
        <v>40</v>
      </c>
      <c r="N72" s="71"/>
      <c r="O72" s="72"/>
      <c r="P72" s="69"/>
      <c r="Q72" s="70"/>
      <c r="R72" s="71"/>
      <c r="S72" s="72"/>
      <c r="T72" s="69"/>
      <c r="U72" s="70"/>
      <c r="V72" s="71"/>
      <c r="W72" s="72"/>
      <c r="X72" s="198">
        <f aca="true" t="shared" si="10" ref="X72:Y74">V72+T72+R72+P72+N72+L72+J72+H72+F72+D72</f>
        <v>40</v>
      </c>
      <c r="Y72" s="199">
        <f t="shared" si="10"/>
        <v>40</v>
      </c>
      <c r="Z72" s="73">
        <f t="shared" si="9"/>
        <v>4</v>
      </c>
      <c r="AA72" s="98">
        <f t="shared" si="8"/>
        <v>4</v>
      </c>
    </row>
    <row r="73" spans="1:27" ht="12.75" customHeight="1">
      <c r="A73" s="54" t="s">
        <v>202</v>
      </c>
      <c r="B73" s="74"/>
      <c r="C73" s="75"/>
      <c r="D73" s="69">
        <v>40</v>
      </c>
      <c r="E73" s="70">
        <v>40</v>
      </c>
      <c r="F73" s="71"/>
      <c r="G73" s="72"/>
      <c r="H73" s="69"/>
      <c r="I73" s="70"/>
      <c r="J73" s="71"/>
      <c r="K73" s="72"/>
      <c r="L73" s="69"/>
      <c r="M73" s="70"/>
      <c r="N73" s="71"/>
      <c r="O73" s="72"/>
      <c r="P73" s="69"/>
      <c r="Q73" s="70"/>
      <c r="R73" s="71"/>
      <c r="S73" s="72"/>
      <c r="T73" s="69"/>
      <c r="U73" s="70"/>
      <c r="V73" s="71"/>
      <c r="W73" s="72"/>
      <c r="X73" s="198">
        <f t="shared" si="10"/>
        <v>40</v>
      </c>
      <c r="Y73" s="199">
        <f t="shared" si="10"/>
        <v>40</v>
      </c>
      <c r="Z73" s="73">
        <f t="shared" si="9"/>
        <v>4</v>
      </c>
      <c r="AA73" s="98">
        <f t="shared" si="8"/>
        <v>4</v>
      </c>
    </row>
    <row r="74" spans="1:27" ht="12.75" customHeight="1">
      <c r="A74" s="54" t="s">
        <v>203</v>
      </c>
      <c r="B74" s="74"/>
      <c r="C74" s="75"/>
      <c r="D74" s="69"/>
      <c r="E74" s="70"/>
      <c r="F74" s="71"/>
      <c r="G74" s="72"/>
      <c r="H74" s="69"/>
      <c r="I74" s="70"/>
      <c r="J74" s="71"/>
      <c r="K74" s="72"/>
      <c r="L74" s="69"/>
      <c r="M74" s="70"/>
      <c r="N74" s="71">
        <v>40</v>
      </c>
      <c r="O74" s="72">
        <v>40</v>
      </c>
      <c r="P74" s="69"/>
      <c r="Q74" s="70"/>
      <c r="R74" s="71"/>
      <c r="S74" s="72"/>
      <c r="T74" s="69"/>
      <c r="U74" s="70"/>
      <c r="V74" s="71"/>
      <c r="W74" s="72"/>
      <c r="X74" s="198">
        <f t="shared" si="10"/>
        <v>40</v>
      </c>
      <c r="Y74" s="199">
        <f t="shared" si="10"/>
        <v>40</v>
      </c>
      <c r="Z74" s="73">
        <f t="shared" si="9"/>
        <v>4</v>
      </c>
      <c r="AA74" s="98">
        <f t="shared" si="8"/>
        <v>4</v>
      </c>
    </row>
    <row r="75" spans="1:27" ht="14.25" customHeight="1">
      <c r="A75" s="62" t="s">
        <v>187</v>
      </c>
      <c r="B75" s="283">
        <v>9</v>
      </c>
      <c r="C75" s="286">
        <v>9</v>
      </c>
      <c r="D75" s="69"/>
      <c r="E75" s="70"/>
      <c r="F75" s="71"/>
      <c r="G75" s="72"/>
      <c r="H75" s="69"/>
      <c r="I75" s="70"/>
      <c r="J75" s="71"/>
      <c r="K75" s="72"/>
      <c r="L75" s="69"/>
      <c r="M75" s="70"/>
      <c r="N75" s="71"/>
      <c r="O75" s="72"/>
      <c r="P75" s="69"/>
      <c r="Q75" s="70"/>
      <c r="R75" s="71"/>
      <c r="S75" s="72"/>
      <c r="T75" s="69"/>
      <c r="U75" s="70"/>
      <c r="V75" s="71"/>
      <c r="W75" s="72"/>
      <c r="X75" s="198">
        <f>X76+X77+X78+X79</f>
        <v>92</v>
      </c>
      <c r="Y75" s="199">
        <f>Y76+Y77+Y78+Y79</f>
        <v>92</v>
      </c>
      <c r="Z75" s="73">
        <f t="shared" si="9"/>
        <v>9.2</v>
      </c>
      <c r="AA75" s="98">
        <f t="shared" si="8"/>
        <v>9.2</v>
      </c>
    </row>
    <row r="76" spans="1:27" ht="12.75" customHeight="1">
      <c r="A76" s="54" t="s">
        <v>188</v>
      </c>
      <c r="B76" s="284"/>
      <c r="C76" s="287"/>
      <c r="D76" s="69"/>
      <c r="E76" s="70"/>
      <c r="F76" s="71">
        <v>11</v>
      </c>
      <c r="G76" s="72">
        <v>11</v>
      </c>
      <c r="H76" s="69"/>
      <c r="I76" s="70"/>
      <c r="J76" s="71"/>
      <c r="K76" s="72"/>
      <c r="L76" s="69"/>
      <c r="M76" s="70"/>
      <c r="N76" s="71"/>
      <c r="O76" s="72"/>
      <c r="P76" s="69"/>
      <c r="Q76" s="70"/>
      <c r="R76" s="71"/>
      <c r="S76" s="72"/>
      <c r="T76" s="69">
        <v>11</v>
      </c>
      <c r="U76" s="70">
        <v>11</v>
      </c>
      <c r="V76" s="71"/>
      <c r="W76" s="72"/>
      <c r="X76" s="198">
        <f aca="true" t="shared" si="11" ref="X76:Y81">V76+T76+R76+P76+N76+L76+J76+H76+F76+D76</f>
        <v>22</v>
      </c>
      <c r="Y76" s="199">
        <f t="shared" si="11"/>
        <v>22</v>
      </c>
      <c r="Z76" s="73">
        <f t="shared" si="9"/>
        <v>2.2</v>
      </c>
      <c r="AA76" s="98">
        <f t="shared" si="8"/>
        <v>2.2</v>
      </c>
    </row>
    <row r="77" spans="1:27" ht="13.5" customHeight="1">
      <c r="A77" s="54" t="s">
        <v>189</v>
      </c>
      <c r="B77" s="284"/>
      <c r="C77" s="287"/>
      <c r="D77" s="69"/>
      <c r="E77" s="70"/>
      <c r="F77" s="71"/>
      <c r="G77" s="72"/>
      <c r="H77" s="69"/>
      <c r="I77" s="70"/>
      <c r="J77" s="71"/>
      <c r="K77" s="72"/>
      <c r="L77" s="69">
        <v>11</v>
      </c>
      <c r="M77" s="70">
        <v>11</v>
      </c>
      <c r="N77" s="71"/>
      <c r="O77" s="72"/>
      <c r="P77" s="69">
        <v>11</v>
      </c>
      <c r="Q77" s="70">
        <v>11</v>
      </c>
      <c r="R77" s="71"/>
      <c r="S77" s="72"/>
      <c r="T77" s="69"/>
      <c r="U77" s="70"/>
      <c r="V77" s="71"/>
      <c r="W77" s="72"/>
      <c r="X77" s="198">
        <f t="shared" si="11"/>
        <v>22</v>
      </c>
      <c r="Y77" s="199">
        <f t="shared" si="11"/>
        <v>22</v>
      </c>
      <c r="Z77" s="73">
        <f t="shared" si="9"/>
        <v>2.2</v>
      </c>
      <c r="AA77" s="98">
        <f t="shared" si="8"/>
        <v>2.2</v>
      </c>
    </row>
    <row r="78" spans="1:27" ht="12" customHeight="1">
      <c r="A78" s="54" t="s">
        <v>190</v>
      </c>
      <c r="B78" s="284"/>
      <c r="C78" s="287"/>
      <c r="D78" s="69"/>
      <c r="E78" s="70"/>
      <c r="F78" s="71"/>
      <c r="G78" s="72"/>
      <c r="H78" s="69"/>
      <c r="I78" s="70"/>
      <c r="J78" s="71"/>
      <c r="K78" s="72"/>
      <c r="L78" s="69"/>
      <c r="M78" s="70"/>
      <c r="N78" s="71"/>
      <c r="O78" s="72"/>
      <c r="P78" s="69"/>
      <c r="Q78" s="70"/>
      <c r="R78" s="71">
        <v>4</v>
      </c>
      <c r="S78" s="72">
        <v>4</v>
      </c>
      <c r="T78" s="69"/>
      <c r="U78" s="70"/>
      <c r="V78" s="71"/>
      <c r="W78" s="72"/>
      <c r="X78" s="198">
        <f t="shared" si="11"/>
        <v>4</v>
      </c>
      <c r="Y78" s="199">
        <f t="shared" si="11"/>
        <v>4</v>
      </c>
      <c r="Z78" s="73">
        <f t="shared" si="9"/>
        <v>0.4</v>
      </c>
      <c r="AA78" s="98">
        <f t="shared" si="8"/>
        <v>0.4</v>
      </c>
    </row>
    <row r="79" spans="1:27" ht="15" customHeight="1">
      <c r="A79" s="54" t="s">
        <v>191</v>
      </c>
      <c r="B79" s="285"/>
      <c r="C79" s="288"/>
      <c r="D79" s="69">
        <v>11</v>
      </c>
      <c r="E79" s="70">
        <v>11</v>
      </c>
      <c r="F79" s="71"/>
      <c r="G79" s="72"/>
      <c r="H79" s="69"/>
      <c r="I79" s="70"/>
      <c r="J79" s="71">
        <v>11</v>
      </c>
      <c r="K79" s="72">
        <v>11</v>
      </c>
      <c r="L79" s="69"/>
      <c r="M79" s="70"/>
      <c r="N79" s="71">
        <v>11</v>
      </c>
      <c r="O79" s="72">
        <v>11</v>
      </c>
      <c r="P79" s="69"/>
      <c r="Q79" s="70"/>
      <c r="R79" s="71"/>
      <c r="S79" s="72"/>
      <c r="T79" s="69"/>
      <c r="U79" s="70"/>
      <c r="V79" s="71">
        <v>11</v>
      </c>
      <c r="W79" s="72">
        <v>11</v>
      </c>
      <c r="X79" s="198">
        <f t="shared" si="11"/>
        <v>44</v>
      </c>
      <c r="Y79" s="199">
        <f t="shared" si="11"/>
        <v>44</v>
      </c>
      <c r="Z79" s="73">
        <f t="shared" si="9"/>
        <v>4.4</v>
      </c>
      <c r="AA79" s="98">
        <f t="shared" si="8"/>
        <v>4.4</v>
      </c>
    </row>
    <row r="80" spans="1:27" ht="18.75" customHeight="1">
      <c r="A80" s="61" t="s">
        <v>213</v>
      </c>
      <c r="B80" s="67">
        <v>0.4</v>
      </c>
      <c r="C80" s="68">
        <v>0.4</v>
      </c>
      <c r="D80" s="69"/>
      <c r="E80" s="70"/>
      <c r="F80" s="71">
        <v>1</v>
      </c>
      <c r="G80" s="72">
        <v>1</v>
      </c>
      <c r="H80" s="69"/>
      <c r="I80" s="70"/>
      <c r="J80" s="71">
        <v>1</v>
      </c>
      <c r="K80" s="72">
        <v>1</v>
      </c>
      <c r="L80" s="69"/>
      <c r="M80" s="70"/>
      <c r="N80" s="71"/>
      <c r="O80" s="72"/>
      <c r="P80" s="69">
        <v>1</v>
      </c>
      <c r="Q80" s="70">
        <v>1</v>
      </c>
      <c r="R80" s="71"/>
      <c r="S80" s="72"/>
      <c r="T80" s="69">
        <v>1</v>
      </c>
      <c r="U80" s="70">
        <v>1</v>
      </c>
      <c r="V80" s="71"/>
      <c r="W80" s="72"/>
      <c r="X80" s="198">
        <f t="shared" si="11"/>
        <v>4</v>
      </c>
      <c r="Y80" s="199">
        <f t="shared" si="11"/>
        <v>4</v>
      </c>
      <c r="Z80" s="73">
        <f t="shared" si="9"/>
        <v>0.4</v>
      </c>
      <c r="AA80" s="98">
        <f t="shared" si="8"/>
        <v>0.4</v>
      </c>
    </row>
    <row r="81" spans="1:27" ht="21" customHeight="1" thickBot="1">
      <c r="A81" s="66" t="s">
        <v>216</v>
      </c>
      <c r="B81" s="87">
        <v>3</v>
      </c>
      <c r="C81" s="88">
        <v>3</v>
      </c>
      <c r="D81" s="89">
        <v>3</v>
      </c>
      <c r="E81" s="90">
        <v>3</v>
      </c>
      <c r="F81" s="91">
        <v>3</v>
      </c>
      <c r="G81" s="92">
        <v>3</v>
      </c>
      <c r="H81" s="93">
        <v>3</v>
      </c>
      <c r="I81" s="94">
        <v>3</v>
      </c>
      <c r="J81" s="95">
        <v>3</v>
      </c>
      <c r="K81" s="96">
        <v>3</v>
      </c>
      <c r="L81" s="93">
        <v>3</v>
      </c>
      <c r="M81" s="94">
        <v>3</v>
      </c>
      <c r="N81" s="95">
        <v>3</v>
      </c>
      <c r="O81" s="96">
        <v>3</v>
      </c>
      <c r="P81" s="93">
        <v>3</v>
      </c>
      <c r="Q81" s="94">
        <v>3</v>
      </c>
      <c r="R81" s="95">
        <v>3</v>
      </c>
      <c r="S81" s="96">
        <v>3</v>
      </c>
      <c r="T81" s="93">
        <v>3</v>
      </c>
      <c r="U81" s="94">
        <v>3</v>
      </c>
      <c r="V81" s="95">
        <v>3</v>
      </c>
      <c r="W81" s="96">
        <v>3</v>
      </c>
      <c r="X81" s="93">
        <f t="shared" si="11"/>
        <v>30</v>
      </c>
      <c r="Y81" s="94">
        <f t="shared" si="11"/>
        <v>30</v>
      </c>
      <c r="Z81" s="97">
        <f t="shared" si="9"/>
        <v>3</v>
      </c>
      <c r="AA81" s="101">
        <f t="shared" si="8"/>
        <v>3</v>
      </c>
    </row>
  </sheetData>
  <sheetProtection/>
  <mergeCells count="29">
    <mergeCell ref="B55:B57"/>
    <mergeCell ref="C55:C57"/>
    <mergeCell ref="B59:B64"/>
    <mergeCell ref="C59:C64"/>
    <mergeCell ref="B75:B79"/>
    <mergeCell ref="C75:C79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E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E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4" max="4" width="18.421875" style="0" customWidth="1"/>
    <col min="5" max="5" width="9.00390625" style="0" hidden="1" customWidth="1"/>
  </cols>
  <sheetData>
    <row r="1" spans="1:4" ht="12.75" customHeight="1">
      <c r="A1" s="318" t="s">
        <v>8</v>
      </c>
      <c r="B1" s="315" t="s">
        <v>6</v>
      </c>
      <c r="C1" s="315" t="s">
        <v>7</v>
      </c>
      <c r="D1" s="315" t="s">
        <v>4</v>
      </c>
    </row>
    <row r="2" spans="1:4" ht="13.5" customHeight="1" thickBot="1">
      <c r="A2" s="319"/>
      <c r="B2" s="316"/>
      <c r="C2" s="316"/>
      <c r="D2" s="316"/>
    </row>
    <row r="3" spans="1:4" ht="15.75" thickBot="1">
      <c r="A3" s="165"/>
      <c r="B3" s="166" t="s">
        <v>380</v>
      </c>
      <c r="C3" s="166"/>
      <c r="D3" s="166"/>
    </row>
    <row r="4" spans="1:5" ht="15">
      <c r="A4" s="167" t="s">
        <v>9</v>
      </c>
      <c r="B4" s="168"/>
      <c r="C4" s="169">
        <f>C5+C6+C7</f>
        <v>355</v>
      </c>
      <c r="D4" s="169">
        <f>D5+D6+D7</f>
        <v>279.26</v>
      </c>
      <c r="E4">
        <f>D4*100/D31</f>
        <v>18.24405986842535</v>
      </c>
    </row>
    <row r="5" spans="1:4" ht="12" customHeight="1">
      <c r="A5" s="7" t="s">
        <v>267</v>
      </c>
      <c r="B5" s="1" t="s">
        <v>308</v>
      </c>
      <c r="C5" s="10">
        <v>150</v>
      </c>
      <c r="D5" s="10">
        <v>166.98</v>
      </c>
    </row>
    <row r="6" spans="1:4" ht="15">
      <c r="A6" s="8"/>
      <c r="B6" s="2" t="s">
        <v>60</v>
      </c>
      <c r="C6" s="11">
        <v>25</v>
      </c>
      <c r="D6" s="11">
        <v>85.45</v>
      </c>
    </row>
    <row r="7" spans="1:4" ht="15.75" thickBot="1">
      <c r="A7" s="14"/>
      <c r="B7" s="15" t="s">
        <v>280</v>
      </c>
      <c r="C7" s="16">
        <v>180</v>
      </c>
      <c r="D7" s="16">
        <v>26.83</v>
      </c>
    </row>
    <row r="8" spans="1:5" ht="15">
      <c r="A8" s="167" t="s">
        <v>222</v>
      </c>
      <c r="B8" s="168"/>
      <c r="C8" s="229">
        <f>C9+95</f>
        <v>255</v>
      </c>
      <c r="D8" s="104">
        <f>D10+D9</f>
        <v>112.19</v>
      </c>
      <c r="E8">
        <f>D8*100/D31</f>
        <v>7.329374334450477</v>
      </c>
    </row>
    <row r="9" spans="1:4" ht="15">
      <c r="A9" s="103" t="s">
        <v>268</v>
      </c>
      <c r="B9" s="2" t="s">
        <v>287</v>
      </c>
      <c r="C9" s="11">
        <v>160</v>
      </c>
      <c r="D9" s="11">
        <v>67.52</v>
      </c>
    </row>
    <row r="10" spans="1:4" ht="15.75" thickBot="1">
      <c r="A10" s="103"/>
      <c r="B10" s="4" t="s">
        <v>266</v>
      </c>
      <c r="C10" s="11" t="s">
        <v>283</v>
      </c>
      <c r="D10" s="12">
        <v>44.67</v>
      </c>
    </row>
    <row r="11" spans="1:5" ht="15">
      <c r="A11" s="170" t="s">
        <v>10</v>
      </c>
      <c r="B11" s="171"/>
      <c r="C11" s="169">
        <f>C12+C13+C14+C15+C16+C17+C18</f>
        <v>490</v>
      </c>
      <c r="D11" s="178">
        <f>D12+D13+D14+D15+D16+D17+D18</f>
        <v>457.03000000000003</v>
      </c>
      <c r="E11">
        <f>D11*100/D31</f>
        <v>29.857776558284172</v>
      </c>
    </row>
    <row r="12" spans="1:4" ht="15">
      <c r="A12" s="172" t="s">
        <v>269</v>
      </c>
      <c r="B12" s="20" t="s">
        <v>94</v>
      </c>
      <c r="C12" s="13">
        <v>40</v>
      </c>
      <c r="D12" s="36">
        <v>33.38</v>
      </c>
    </row>
    <row r="13" spans="1:5" ht="30">
      <c r="A13" s="173"/>
      <c r="B13" s="4" t="s">
        <v>122</v>
      </c>
      <c r="C13" s="13">
        <v>150</v>
      </c>
      <c r="D13" s="13">
        <v>105.6</v>
      </c>
      <c r="E13" s="214"/>
    </row>
    <row r="14" spans="1:4" ht="15.75" customHeight="1">
      <c r="A14" s="174"/>
      <c r="B14" s="5" t="s">
        <v>77</v>
      </c>
      <c r="C14" s="13">
        <v>100</v>
      </c>
      <c r="D14" s="13">
        <v>195.99</v>
      </c>
    </row>
    <row r="15" spans="1:4" ht="15" customHeight="1">
      <c r="A15" s="175"/>
      <c r="B15" s="105" t="s">
        <v>230</v>
      </c>
      <c r="C15" s="106">
        <v>30</v>
      </c>
      <c r="D15" s="13">
        <v>40.91</v>
      </c>
    </row>
    <row r="16" spans="1:4" ht="16.5" customHeight="1">
      <c r="A16" s="8"/>
      <c r="B16" s="2" t="s">
        <v>195</v>
      </c>
      <c r="C16" s="11">
        <v>150</v>
      </c>
      <c r="D16" s="11">
        <v>37.85</v>
      </c>
    </row>
    <row r="17" spans="1:4" ht="15">
      <c r="A17" s="8"/>
      <c r="B17" s="2" t="s">
        <v>297</v>
      </c>
      <c r="C17" s="11">
        <v>10</v>
      </c>
      <c r="D17" s="11">
        <v>19.8</v>
      </c>
    </row>
    <row r="18" spans="1:4" ht="15.75" thickBot="1">
      <c r="A18" s="8"/>
      <c r="B18" s="2" t="s">
        <v>231</v>
      </c>
      <c r="C18" s="11">
        <v>10</v>
      </c>
      <c r="D18" s="11">
        <v>23.5</v>
      </c>
    </row>
    <row r="19" spans="1:5" ht="15">
      <c r="A19" s="170" t="s">
        <v>11</v>
      </c>
      <c r="B19" s="171"/>
      <c r="C19" s="169">
        <f>C20+C21</f>
        <v>200</v>
      </c>
      <c r="D19" s="169">
        <f>D20+D21</f>
        <v>231.2</v>
      </c>
      <c r="E19">
        <f>D19*100/D31</f>
        <v>15.104299368258758</v>
      </c>
    </row>
    <row r="20" spans="1:5" ht="15">
      <c r="A20" s="9" t="s">
        <v>270</v>
      </c>
      <c r="B20" s="3" t="s">
        <v>300</v>
      </c>
      <c r="C20" s="12">
        <v>160</v>
      </c>
      <c r="D20" s="12">
        <v>84.8</v>
      </c>
      <c r="E20" s="214"/>
    </row>
    <row r="21" spans="1:4" ht="15.75" thickBot="1">
      <c r="A21" s="9"/>
      <c r="B21" s="4" t="s">
        <v>232</v>
      </c>
      <c r="C21" s="11">
        <v>40</v>
      </c>
      <c r="D21" s="11">
        <v>146.4</v>
      </c>
    </row>
    <row r="22" spans="1:5" ht="15">
      <c r="A22" s="170" t="s">
        <v>12</v>
      </c>
      <c r="B22" s="171"/>
      <c r="C22" s="169">
        <f>C23+C24+C25+C26+C27+C28+C29+C30</f>
        <v>451.8</v>
      </c>
      <c r="D22" s="169">
        <f>D23+D24+D25+D26+D27+D28+D29+D30</f>
        <v>451.01000000000005</v>
      </c>
      <c r="E22">
        <f>D22*100/D31</f>
        <v>29.464489870581247</v>
      </c>
    </row>
    <row r="23" spans="1:5" ht="15" customHeight="1">
      <c r="A23" s="8" t="s">
        <v>271</v>
      </c>
      <c r="B23" s="20" t="s">
        <v>356</v>
      </c>
      <c r="C23" s="13">
        <v>40</v>
      </c>
      <c r="D23" s="13">
        <v>28.25</v>
      </c>
      <c r="E23" s="214"/>
    </row>
    <row r="24" spans="1:5" ht="17.25" customHeight="1">
      <c r="A24" s="8"/>
      <c r="B24" s="5" t="s">
        <v>219</v>
      </c>
      <c r="C24" s="13">
        <v>60</v>
      </c>
      <c r="D24" s="13">
        <v>182.33</v>
      </c>
      <c r="E24" s="214"/>
    </row>
    <row r="25" spans="1:4" ht="27" customHeight="1">
      <c r="A25" s="8"/>
      <c r="B25" s="5" t="s">
        <v>275</v>
      </c>
      <c r="C25" s="13">
        <v>120</v>
      </c>
      <c r="D25" s="13">
        <v>114.84</v>
      </c>
    </row>
    <row r="26" spans="1:4" ht="12.75" customHeight="1">
      <c r="A26" s="174"/>
      <c r="B26" s="5" t="s">
        <v>285</v>
      </c>
      <c r="C26" s="13">
        <v>180</v>
      </c>
      <c r="D26" s="13">
        <v>20.46</v>
      </c>
    </row>
    <row r="27" spans="1:4" ht="15">
      <c r="A27" s="174"/>
      <c r="B27" s="5" t="s">
        <v>296</v>
      </c>
      <c r="C27" s="13">
        <v>35</v>
      </c>
      <c r="D27" s="13">
        <v>69.3</v>
      </c>
    </row>
    <row r="28" spans="1:4" ht="15">
      <c r="A28" s="8"/>
      <c r="B28" s="2" t="s">
        <v>62</v>
      </c>
      <c r="C28" s="11">
        <v>15</v>
      </c>
      <c r="D28" s="11">
        <v>35.25</v>
      </c>
    </row>
    <row r="29" spans="1:4" ht="15">
      <c r="A29" s="215"/>
      <c r="B29" s="3" t="s">
        <v>197</v>
      </c>
      <c r="C29" s="12">
        <v>0.8</v>
      </c>
      <c r="D29" s="12">
        <v>0.16</v>
      </c>
    </row>
    <row r="30" spans="1:4" ht="15">
      <c r="A30" s="9"/>
      <c r="B30" s="3" t="s">
        <v>237</v>
      </c>
      <c r="C30" s="12">
        <v>1</v>
      </c>
      <c r="D30" s="12">
        <v>0.42</v>
      </c>
    </row>
    <row r="31" spans="1:4" ht="31.5" customHeight="1" thickBot="1">
      <c r="A31" s="176" t="s">
        <v>13</v>
      </c>
      <c r="B31" s="177"/>
      <c r="C31" s="177"/>
      <c r="D31" s="35">
        <f>D4+D8+D11+D19+D22</f>
        <v>1530.69</v>
      </c>
    </row>
    <row r="32" spans="1:4" ht="15.75">
      <c r="A32" s="314" t="s">
        <v>207</v>
      </c>
      <c r="B32" s="314"/>
      <c r="C32" s="314"/>
      <c r="D32" s="314"/>
    </row>
    <row r="33" spans="1:4" ht="15" customHeight="1">
      <c r="A33" s="312" t="s">
        <v>249</v>
      </c>
      <c r="B33" s="313"/>
      <c r="C33" s="313"/>
      <c r="D33" s="313"/>
    </row>
  </sheetData>
  <sheetProtection/>
  <mergeCells count="6">
    <mergeCell ref="A33:D33"/>
    <mergeCell ref="A32:D32"/>
    <mergeCell ref="D1:D2"/>
    <mergeCell ref="A1:A2"/>
    <mergeCell ref="B1:B2"/>
    <mergeCell ref="C1:C2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E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17.00390625" style="0" customWidth="1"/>
    <col min="5" max="5" width="0" style="0" hidden="1" customWidth="1"/>
  </cols>
  <sheetData>
    <row r="1" spans="1:4" ht="12.75" customHeight="1">
      <c r="A1" s="318" t="s">
        <v>8</v>
      </c>
      <c r="B1" s="315" t="s">
        <v>6</v>
      </c>
      <c r="C1" s="315" t="s">
        <v>7</v>
      </c>
      <c r="D1" s="315" t="s">
        <v>4</v>
      </c>
    </row>
    <row r="2" spans="1:4" ht="13.5" customHeight="1" thickBot="1">
      <c r="A2" s="319"/>
      <c r="B2" s="316"/>
      <c r="C2" s="316"/>
      <c r="D2" s="316"/>
    </row>
    <row r="3" spans="1:4" ht="15.75" customHeight="1" thickBot="1">
      <c r="A3" s="165"/>
      <c r="B3" s="166" t="s">
        <v>379</v>
      </c>
      <c r="C3" s="166"/>
      <c r="D3" s="166"/>
    </row>
    <row r="4" spans="1:5" ht="13.5" customHeight="1">
      <c r="A4" s="167" t="s">
        <v>9</v>
      </c>
      <c r="B4" s="168"/>
      <c r="C4" s="169">
        <f>C5+C6+C7</f>
        <v>361</v>
      </c>
      <c r="D4" s="178">
        <f>D5+D6+D7</f>
        <v>380.77</v>
      </c>
      <c r="E4">
        <f>D4*100/D31</f>
        <v>21.91671223414971</v>
      </c>
    </row>
    <row r="5" spans="1:5" ht="15.75" customHeight="1">
      <c r="A5" s="7" t="s">
        <v>267</v>
      </c>
      <c r="B5" s="1" t="s">
        <v>320</v>
      </c>
      <c r="C5" s="10">
        <v>150</v>
      </c>
      <c r="D5" s="10">
        <v>181.2</v>
      </c>
      <c r="E5" s="214"/>
    </row>
    <row r="6" spans="1:4" ht="15" customHeight="1">
      <c r="A6" s="8"/>
      <c r="B6" s="2" t="s">
        <v>355</v>
      </c>
      <c r="C6" s="11">
        <v>31</v>
      </c>
      <c r="D6" s="11">
        <v>99.31</v>
      </c>
    </row>
    <row r="7" spans="1:4" ht="15.75" customHeight="1" thickBot="1">
      <c r="A7" s="14"/>
      <c r="B7" s="15" t="s">
        <v>233</v>
      </c>
      <c r="C7" s="16">
        <v>180</v>
      </c>
      <c r="D7" s="16">
        <v>100.26</v>
      </c>
    </row>
    <row r="8" spans="1:5" ht="15">
      <c r="A8" s="167" t="s">
        <v>222</v>
      </c>
      <c r="B8" s="168"/>
      <c r="C8" s="164">
        <v>0.05</v>
      </c>
      <c r="D8" s="179">
        <f>D9</f>
        <v>44.84</v>
      </c>
      <c r="E8">
        <f>D8*100/D31</f>
        <v>2.5809422396178086</v>
      </c>
    </row>
    <row r="9" spans="1:4" ht="15">
      <c r="A9" s="103" t="s">
        <v>268</v>
      </c>
      <c r="B9" s="4" t="s">
        <v>343</v>
      </c>
      <c r="C9" s="11" t="s">
        <v>344</v>
      </c>
      <c r="D9" s="11">
        <v>44.84</v>
      </c>
    </row>
    <row r="10" spans="1:5" ht="14.25" customHeight="1">
      <c r="A10" s="180" t="s">
        <v>10</v>
      </c>
      <c r="B10" s="181"/>
      <c r="C10" s="182">
        <f>C11+C12+C13+C14+C15+C16+C17</f>
        <v>554</v>
      </c>
      <c r="D10" s="182">
        <f>D11+D12+D13+D14+D15+D16+D17</f>
        <v>551.49</v>
      </c>
      <c r="E10">
        <f>D10*100/D31</f>
        <v>31.743172072409127</v>
      </c>
    </row>
    <row r="11" spans="1:4" ht="15.75" customHeight="1">
      <c r="A11" s="172" t="s">
        <v>269</v>
      </c>
      <c r="B11" s="20" t="s">
        <v>332</v>
      </c>
      <c r="C11" s="13">
        <v>40</v>
      </c>
      <c r="D11" s="13">
        <v>34.43</v>
      </c>
    </row>
    <row r="12" spans="1:4" ht="28.5" customHeight="1">
      <c r="A12" s="173"/>
      <c r="B12" s="4" t="s">
        <v>342</v>
      </c>
      <c r="C12" s="13">
        <v>150</v>
      </c>
      <c r="D12" s="13">
        <v>100.09</v>
      </c>
    </row>
    <row r="13" spans="1:4" ht="15">
      <c r="A13" s="174"/>
      <c r="B13" s="5" t="s">
        <v>117</v>
      </c>
      <c r="C13" s="13">
        <v>74</v>
      </c>
      <c r="D13" s="13">
        <v>176.18</v>
      </c>
    </row>
    <row r="14" spans="1:5" ht="30">
      <c r="A14" s="174"/>
      <c r="B14" s="5" t="s">
        <v>121</v>
      </c>
      <c r="C14" s="13">
        <v>120</v>
      </c>
      <c r="D14" s="13">
        <v>150.62</v>
      </c>
      <c r="E14" s="214"/>
    </row>
    <row r="15" spans="1:4" ht="15.75" customHeight="1">
      <c r="A15" s="8"/>
      <c r="B15" s="2" t="s">
        <v>66</v>
      </c>
      <c r="C15" s="11">
        <v>150</v>
      </c>
      <c r="D15" s="11">
        <v>46.87</v>
      </c>
    </row>
    <row r="16" spans="1:5" ht="15">
      <c r="A16" s="8"/>
      <c r="B16" s="2" t="s">
        <v>297</v>
      </c>
      <c r="C16" s="11">
        <v>10</v>
      </c>
      <c r="D16" s="11">
        <v>19.8</v>
      </c>
      <c r="E16" s="214"/>
    </row>
    <row r="17" spans="1:5" ht="15.75" thickBot="1">
      <c r="A17" s="8"/>
      <c r="B17" s="2" t="s">
        <v>231</v>
      </c>
      <c r="C17" s="11">
        <v>10</v>
      </c>
      <c r="D17" s="11">
        <v>23.5</v>
      </c>
      <c r="E17" s="214"/>
    </row>
    <row r="18" spans="1:5" ht="15" customHeight="1">
      <c r="A18" s="170" t="s">
        <v>11</v>
      </c>
      <c r="B18" s="171"/>
      <c r="C18" s="169">
        <f>C19+C20</f>
        <v>210</v>
      </c>
      <c r="D18" s="169">
        <f>D19+D20</f>
        <v>309.6</v>
      </c>
      <c r="E18">
        <f>D18*100/D31</f>
        <v>17.82024347425677</v>
      </c>
    </row>
    <row r="19" spans="1:5" ht="15">
      <c r="A19" s="9" t="s">
        <v>270</v>
      </c>
      <c r="B19" s="3" t="s">
        <v>198</v>
      </c>
      <c r="C19" s="12">
        <v>150</v>
      </c>
      <c r="D19" s="12">
        <v>115.5</v>
      </c>
      <c r="E19" s="214"/>
    </row>
    <row r="20" spans="1:4" ht="15.75" thickBot="1">
      <c r="A20" s="9"/>
      <c r="B20" s="4" t="s">
        <v>64</v>
      </c>
      <c r="C20" s="11">
        <v>60</v>
      </c>
      <c r="D20" s="11">
        <v>194.1</v>
      </c>
    </row>
    <row r="21" spans="1:5" ht="14.25" customHeight="1">
      <c r="A21" s="170" t="s">
        <v>12</v>
      </c>
      <c r="B21" s="171"/>
      <c r="C21" s="183">
        <f>C22+C23+C24+C25+C26+C27+C28+C29+C30</f>
        <v>481.8</v>
      </c>
      <c r="D21" s="169">
        <f>D22+D23+D24+D25+D26+D27+D28+D29+D30</f>
        <v>450.6500000000001</v>
      </c>
      <c r="E21">
        <f>D21*100/D31</f>
        <v>25.938929979566584</v>
      </c>
    </row>
    <row r="22" spans="1:5" ht="24.75" customHeight="1">
      <c r="A22" s="8" t="s">
        <v>271</v>
      </c>
      <c r="B22" s="20" t="s">
        <v>260</v>
      </c>
      <c r="C22" s="13">
        <v>40</v>
      </c>
      <c r="D22" s="13">
        <v>40.74</v>
      </c>
      <c r="E22" s="214"/>
    </row>
    <row r="23" spans="1:4" ht="15">
      <c r="A23" s="7"/>
      <c r="B23" s="1" t="s">
        <v>95</v>
      </c>
      <c r="C23" s="10">
        <v>80</v>
      </c>
      <c r="D23" s="10">
        <v>110.31</v>
      </c>
    </row>
    <row r="24" spans="1:4" ht="15.75" customHeight="1">
      <c r="A24" s="8"/>
      <c r="B24" s="5" t="s">
        <v>274</v>
      </c>
      <c r="C24" s="13">
        <v>110</v>
      </c>
      <c r="D24" s="13">
        <v>148.16</v>
      </c>
    </row>
    <row r="25" spans="1:4" ht="15.75" customHeight="1">
      <c r="A25" s="8"/>
      <c r="B25" s="2" t="s">
        <v>74</v>
      </c>
      <c r="C25" s="38">
        <v>20</v>
      </c>
      <c r="D25" s="38">
        <v>25.85</v>
      </c>
    </row>
    <row r="26" spans="1:4" ht="15.75" customHeight="1">
      <c r="A26" s="174"/>
      <c r="B26" s="5" t="s">
        <v>285</v>
      </c>
      <c r="C26" s="13">
        <v>180</v>
      </c>
      <c r="D26" s="13">
        <v>20.46</v>
      </c>
    </row>
    <row r="27" spans="1:4" ht="15">
      <c r="A27" s="8"/>
      <c r="B27" s="5" t="s">
        <v>296</v>
      </c>
      <c r="C27" s="13">
        <v>35</v>
      </c>
      <c r="D27" s="13">
        <v>69.3</v>
      </c>
    </row>
    <row r="28" spans="1:4" ht="15.75" customHeight="1">
      <c r="A28" s="8"/>
      <c r="B28" s="2" t="s">
        <v>62</v>
      </c>
      <c r="C28" s="11">
        <v>15</v>
      </c>
      <c r="D28" s="11">
        <v>35.25</v>
      </c>
    </row>
    <row r="29" spans="1:4" ht="14.25" customHeight="1">
      <c r="A29" s="9"/>
      <c r="B29" s="3" t="s">
        <v>197</v>
      </c>
      <c r="C29" s="12">
        <v>0.8</v>
      </c>
      <c r="D29" s="12">
        <v>0.16</v>
      </c>
    </row>
    <row r="30" spans="1:4" ht="14.25" customHeight="1">
      <c r="A30" s="8"/>
      <c r="B30" s="3" t="s">
        <v>237</v>
      </c>
      <c r="C30" s="12">
        <v>1</v>
      </c>
      <c r="D30" s="12">
        <v>0.42</v>
      </c>
    </row>
    <row r="31" spans="1:4" ht="30.75" customHeight="1" thickBot="1">
      <c r="A31" s="176" t="s">
        <v>14</v>
      </c>
      <c r="B31" s="177"/>
      <c r="C31" s="177"/>
      <c r="D31" s="35">
        <f>D4+D8+D10+D18+D21</f>
        <v>1737.3500000000001</v>
      </c>
    </row>
    <row r="32" spans="1:4" ht="0.75" customHeight="1">
      <c r="A32" s="321"/>
      <c r="B32" s="321"/>
      <c r="C32" s="321"/>
      <c r="D32" s="321"/>
    </row>
    <row r="33" spans="1:4" ht="14.25" customHeight="1">
      <c r="A33" s="314" t="s">
        <v>207</v>
      </c>
      <c r="B33" s="314"/>
      <c r="C33" s="314"/>
      <c r="D33" s="314"/>
    </row>
    <row r="34" spans="1:4" ht="15.75" customHeight="1">
      <c r="A34" s="312" t="s">
        <v>249</v>
      </c>
      <c r="B34" s="313"/>
      <c r="C34" s="313"/>
      <c r="D34" s="313"/>
    </row>
  </sheetData>
  <sheetProtection/>
  <mergeCells count="7">
    <mergeCell ref="A34:D34"/>
    <mergeCell ref="A32:D32"/>
    <mergeCell ref="A33:D33"/>
    <mergeCell ref="D1:D2"/>
    <mergeCell ref="A1:A2"/>
    <mergeCell ref="B1:B2"/>
    <mergeCell ref="C1:C2"/>
  </mergeCells>
  <printOptions/>
  <pageMargins left="0.58" right="0.51" top="0.23" bottom="0.17" header="0.17" footer="0.17"/>
  <pageSetup horizontalDpi="600" verticalDpi="600" orientation="landscape" paperSize="9" r:id="rId1"/>
  <ignoredErrors>
    <ignoredError sqref="D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E37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17.421875" style="0" customWidth="1"/>
    <col min="5" max="5" width="0" style="0" hidden="1" customWidth="1"/>
  </cols>
  <sheetData>
    <row r="1" spans="1:4" ht="12.75" customHeight="1">
      <c r="A1" s="318" t="s">
        <v>8</v>
      </c>
      <c r="B1" s="315" t="s">
        <v>6</v>
      </c>
      <c r="C1" s="315" t="s">
        <v>7</v>
      </c>
      <c r="D1" s="315" t="s">
        <v>4</v>
      </c>
    </row>
    <row r="2" spans="1:4" ht="13.5" customHeight="1" thickBot="1">
      <c r="A2" s="319"/>
      <c r="B2" s="316"/>
      <c r="C2" s="316"/>
      <c r="D2" s="316"/>
    </row>
    <row r="3" spans="1:4" ht="15.75" thickBot="1">
      <c r="A3" s="322" t="s">
        <v>378</v>
      </c>
      <c r="B3" s="323"/>
      <c r="C3" s="166"/>
      <c r="D3" s="166"/>
    </row>
    <row r="4" spans="1:5" ht="15">
      <c r="A4" s="167" t="s">
        <v>9</v>
      </c>
      <c r="B4" s="168"/>
      <c r="C4" s="169">
        <f>C5+C6+C7</f>
        <v>361</v>
      </c>
      <c r="D4" s="169">
        <f>D5+D6+D7</f>
        <v>387.08</v>
      </c>
      <c r="E4">
        <f>D4*100/D32</f>
        <v>22.838329783405214</v>
      </c>
    </row>
    <row r="5" spans="1:4" ht="15">
      <c r="A5" s="7" t="s">
        <v>267</v>
      </c>
      <c r="B5" s="1" t="s">
        <v>321</v>
      </c>
      <c r="C5" s="10">
        <v>150</v>
      </c>
      <c r="D5" s="25">
        <v>178.6</v>
      </c>
    </row>
    <row r="6" spans="1:4" ht="15">
      <c r="A6" s="8"/>
      <c r="B6" s="2" t="s">
        <v>355</v>
      </c>
      <c r="C6" s="11">
        <v>31</v>
      </c>
      <c r="D6" s="11">
        <v>99.31</v>
      </c>
    </row>
    <row r="7" spans="1:4" ht="15.75" thickBot="1">
      <c r="A7" s="14"/>
      <c r="B7" s="15" t="s">
        <v>234</v>
      </c>
      <c r="C7" s="16">
        <v>180</v>
      </c>
      <c r="D7" s="16">
        <v>109.17</v>
      </c>
    </row>
    <row r="8" spans="1:5" ht="15">
      <c r="A8" s="167" t="s">
        <v>222</v>
      </c>
      <c r="B8" s="107"/>
      <c r="C8" s="184">
        <v>0.05</v>
      </c>
      <c r="D8" s="179">
        <f>D9</f>
        <v>67.52</v>
      </c>
      <c r="E8">
        <f>D8*100/D32</f>
        <v>3.983786367096001</v>
      </c>
    </row>
    <row r="9" spans="1:5" ht="15.75" thickBot="1">
      <c r="A9" s="103" t="s">
        <v>268</v>
      </c>
      <c r="B9" s="2" t="s">
        <v>287</v>
      </c>
      <c r="C9" s="11">
        <v>160</v>
      </c>
      <c r="D9" s="16">
        <v>67.52</v>
      </c>
      <c r="E9" s="214"/>
    </row>
    <row r="10" spans="1:5" ht="15">
      <c r="A10" s="170" t="s">
        <v>10</v>
      </c>
      <c r="B10" s="181"/>
      <c r="C10" s="182">
        <f>C11+C12+C13+C14+C15+C16+C17+C18</f>
        <v>560</v>
      </c>
      <c r="D10" s="182">
        <f>D11+D12+D13+D14+D15+D16+D17+D18</f>
        <v>633.0500000000001</v>
      </c>
      <c r="E10">
        <f>D10*100/D32</f>
        <v>37.35094727029212</v>
      </c>
    </row>
    <row r="11" spans="1:5" ht="16.5" customHeight="1">
      <c r="A11" s="172" t="s">
        <v>269</v>
      </c>
      <c r="B11" s="1" t="s">
        <v>345</v>
      </c>
      <c r="C11" s="10">
        <v>40</v>
      </c>
      <c r="D11" s="10">
        <v>11.78</v>
      </c>
      <c r="E11" s="214"/>
    </row>
    <row r="12" spans="1:4" ht="25.5" customHeight="1">
      <c r="A12" s="173"/>
      <c r="B12" s="4" t="s">
        <v>309</v>
      </c>
      <c r="C12" s="13">
        <v>150</v>
      </c>
      <c r="D12" s="13">
        <v>151.33</v>
      </c>
    </row>
    <row r="13" spans="1:5" ht="16.5" customHeight="1">
      <c r="A13" s="174"/>
      <c r="B13" s="5" t="s">
        <v>278</v>
      </c>
      <c r="C13" s="13">
        <v>60</v>
      </c>
      <c r="D13" s="13">
        <v>253.46</v>
      </c>
      <c r="E13" s="214"/>
    </row>
    <row r="14" spans="1:5" ht="24" customHeight="1">
      <c r="A14" s="174"/>
      <c r="B14" s="5" t="s">
        <v>346</v>
      </c>
      <c r="C14" s="13">
        <v>120</v>
      </c>
      <c r="D14" s="13">
        <v>69.45</v>
      </c>
      <c r="E14" s="214"/>
    </row>
    <row r="15" spans="1:5" ht="15" customHeight="1">
      <c r="A15" s="8"/>
      <c r="B15" s="2" t="s">
        <v>123</v>
      </c>
      <c r="C15" s="11">
        <v>150</v>
      </c>
      <c r="D15" s="11">
        <v>60.43</v>
      </c>
      <c r="E15" s="214"/>
    </row>
    <row r="16" spans="1:4" ht="11.25" customHeight="1">
      <c r="A16" s="8"/>
      <c r="B16" s="2" t="s">
        <v>61</v>
      </c>
      <c r="C16" s="11">
        <v>20</v>
      </c>
      <c r="D16" s="11">
        <v>39.6</v>
      </c>
    </row>
    <row r="17" spans="1:4" ht="13.5" customHeight="1">
      <c r="A17" s="103"/>
      <c r="B17" s="2" t="s">
        <v>231</v>
      </c>
      <c r="C17" s="11">
        <v>10</v>
      </c>
      <c r="D17" s="11">
        <v>23.5</v>
      </c>
    </row>
    <row r="18" spans="1:4" ht="27.75" customHeight="1" thickBot="1">
      <c r="A18" s="14"/>
      <c r="B18" s="230" t="s">
        <v>307</v>
      </c>
      <c r="C18" s="12">
        <v>10</v>
      </c>
      <c r="D18" s="12">
        <v>23.5</v>
      </c>
    </row>
    <row r="19" spans="1:5" ht="15">
      <c r="A19" s="180" t="s">
        <v>11</v>
      </c>
      <c r="B19" s="181"/>
      <c r="C19" s="182">
        <f>C20+C21+95</f>
        <v>265</v>
      </c>
      <c r="D19" s="182">
        <f>D20+D22</f>
        <v>154.88</v>
      </c>
      <c r="E19">
        <f>D19*100/D32</f>
        <v>9.138163988978505</v>
      </c>
    </row>
    <row r="20" spans="1:5" ht="12" customHeight="1">
      <c r="A20" s="9" t="s">
        <v>270</v>
      </c>
      <c r="B20" s="3" t="s">
        <v>199</v>
      </c>
      <c r="C20" s="12">
        <v>150</v>
      </c>
      <c r="D20" s="12">
        <v>121.5</v>
      </c>
      <c r="E20" s="214"/>
    </row>
    <row r="21" spans="1:5" ht="12" customHeight="1">
      <c r="A21" s="9"/>
      <c r="B21" s="4" t="s">
        <v>118</v>
      </c>
      <c r="C21" s="11">
        <v>20</v>
      </c>
      <c r="D21" s="11">
        <v>94.03</v>
      </c>
      <c r="E21" s="214"/>
    </row>
    <row r="22" spans="1:4" ht="12" customHeight="1" thickBot="1">
      <c r="A22" s="9"/>
      <c r="B22" s="4" t="s">
        <v>362</v>
      </c>
      <c r="C22" s="11" t="s">
        <v>363</v>
      </c>
      <c r="D22" s="12">
        <v>33.38</v>
      </c>
    </row>
    <row r="23" spans="1:5" ht="15">
      <c r="A23" s="170" t="s">
        <v>12</v>
      </c>
      <c r="B23" s="171"/>
      <c r="C23" s="224">
        <f>C24+C25+C26+C27+C28+C29+C31</f>
        <v>438.8</v>
      </c>
      <c r="D23" s="178">
        <f>D24+D25+D26+D27+D28+D29+D30+D31</f>
        <v>452.34</v>
      </c>
      <c r="E23">
        <f>D23*100/D32</f>
        <v>26.688772590228158</v>
      </c>
    </row>
    <row r="24" spans="1:4" ht="15">
      <c r="A24" s="8" t="s">
        <v>271</v>
      </c>
      <c r="B24" s="20" t="s">
        <v>94</v>
      </c>
      <c r="C24" s="13">
        <v>40</v>
      </c>
      <c r="D24" s="36">
        <v>33.38</v>
      </c>
    </row>
    <row r="25" spans="1:5" ht="13.5" customHeight="1">
      <c r="A25" s="8"/>
      <c r="B25" s="2" t="s">
        <v>257</v>
      </c>
      <c r="C25" s="11">
        <v>100</v>
      </c>
      <c r="D25" s="11">
        <v>202.45</v>
      </c>
      <c r="E25" s="214"/>
    </row>
    <row r="26" spans="1:5" ht="15">
      <c r="A26" s="174"/>
      <c r="B26" s="5" t="s">
        <v>288</v>
      </c>
      <c r="C26" s="13">
        <v>48</v>
      </c>
      <c r="D26" s="13">
        <v>54.04</v>
      </c>
      <c r="E26" s="214"/>
    </row>
    <row r="27" spans="1:4" ht="12.75" customHeight="1">
      <c r="A27" s="174"/>
      <c r="B27" s="5" t="s">
        <v>285</v>
      </c>
      <c r="C27" s="13">
        <v>180</v>
      </c>
      <c r="D27" s="13">
        <v>20.46</v>
      </c>
    </row>
    <row r="28" spans="1:4" ht="12" customHeight="1">
      <c r="A28" s="8"/>
      <c r="B28" s="2" t="s">
        <v>220</v>
      </c>
      <c r="C28" s="11">
        <v>30</v>
      </c>
      <c r="D28" s="11">
        <v>78.6</v>
      </c>
    </row>
    <row r="29" spans="1:4" ht="14.25" customHeight="1">
      <c r="A29" s="9"/>
      <c r="B29" s="3" t="s">
        <v>197</v>
      </c>
      <c r="C29" s="12">
        <v>0.8</v>
      </c>
      <c r="D29" s="12">
        <v>0.16</v>
      </c>
    </row>
    <row r="30" spans="1:4" ht="14.25" customHeight="1">
      <c r="A30" s="9"/>
      <c r="B30" s="3" t="s">
        <v>237</v>
      </c>
      <c r="C30" s="12">
        <v>1</v>
      </c>
      <c r="D30" s="12">
        <v>0.42</v>
      </c>
    </row>
    <row r="31" spans="1:4" ht="14.25" customHeight="1">
      <c r="A31" s="8"/>
      <c r="B31" s="2" t="s">
        <v>253</v>
      </c>
      <c r="C31" s="11">
        <v>40</v>
      </c>
      <c r="D31" s="11">
        <v>62.83</v>
      </c>
    </row>
    <row r="32" spans="1:4" ht="31.5" customHeight="1" thickBot="1">
      <c r="A32" s="176" t="s">
        <v>15</v>
      </c>
      <c r="B32" s="177"/>
      <c r="C32" s="177"/>
      <c r="D32" s="35">
        <f>D4+D8+D10+D19+D23</f>
        <v>1694.8700000000001</v>
      </c>
    </row>
    <row r="33" spans="1:4" ht="12.75" customHeight="1" hidden="1">
      <c r="A33" s="321"/>
      <c r="B33" s="321"/>
      <c r="C33" s="321"/>
      <c r="D33" s="321"/>
    </row>
    <row r="34" spans="1:4" ht="15.75">
      <c r="A34" s="314" t="s">
        <v>207</v>
      </c>
      <c r="B34" s="314"/>
      <c r="C34" s="314"/>
      <c r="D34" s="314"/>
    </row>
    <row r="35" spans="1:4" ht="15.75" customHeight="1">
      <c r="A35" s="312" t="s">
        <v>249</v>
      </c>
      <c r="B35" s="312"/>
      <c r="C35" s="312"/>
      <c r="D35" s="312"/>
    </row>
    <row r="37" spans="2:4" ht="15">
      <c r="B37" s="256"/>
      <c r="C37" s="254"/>
      <c r="D37" s="254"/>
    </row>
  </sheetData>
  <sheetProtection/>
  <mergeCells count="8">
    <mergeCell ref="A35:D35"/>
    <mergeCell ref="A33:D33"/>
    <mergeCell ref="A34:D34"/>
    <mergeCell ref="A3:B3"/>
    <mergeCell ref="D1:D2"/>
    <mergeCell ref="A1:A2"/>
    <mergeCell ref="B1:B2"/>
    <mergeCell ref="C1:C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D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E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4" max="4" width="17.8515625" style="0" customWidth="1"/>
    <col min="5" max="5" width="0" style="0" hidden="1" customWidth="1"/>
  </cols>
  <sheetData>
    <row r="1" spans="1:4" ht="12.75" customHeight="1">
      <c r="A1" s="318" t="s">
        <v>8</v>
      </c>
      <c r="B1" s="315" t="s">
        <v>6</v>
      </c>
      <c r="C1" s="315" t="s">
        <v>7</v>
      </c>
      <c r="D1" s="315" t="s">
        <v>4</v>
      </c>
    </row>
    <row r="2" spans="1:4" ht="13.5" customHeight="1" thickBot="1">
      <c r="A2" s="319"/>
      <c r="B2" s="316"/>
      <c r="C2" s="316"/>
      <c r="D2" s="316"/>
    </row>
    <row r="3" spans="1:4" ht="15.75" thickBot="1">
      <c r="A3" s="165"/>
      <c r="B3" s="166" t="s">
        <v>377</v>
      </c>
      <c r="C3" s="166"/>
      <c r="D3" s="166"/>
    </row>
    <row r="4" spans="1:5" ht="15">
      <c r="A4" s="167" t="s">
        <v>9</v>
      </c>
      <c r="B4" s="168"/>
      <c r="C4" s="169">
        <f>C5+C6+C7</f>
        <v>361</v>
      </c>
      <c r="D4" s="169">
        <f>D5+D6+D7</f>
        <v>315.76</v>
      </c>
      <c r="E4">
        <f>D4*100/D29</f>
        <v>19.19852131986794</v>
      </c>
    </row>
    <row r="5" spans="1:5" ht="16.5" customHeight="1">
      <c r="A5" s="7" t="s">
        <v>267</v>
      </c>
      <c r="B5" s="1" t="s">
        <v>308</v>
      </c>
      <c r="C5" s="10">
        <v>150</v>
      </c>
      <c r="D5" s="10">
        <v>166.98</v>
      </c>
      <c r="E5" s="214"/>
    </row>
    <row r="6" spans="1:4" ht="15">
      <c r="A6" s="8"/>
      <c r="B6" s="2" t="s">
        <v>355</v>
      </c>
      <c r="C6" s="11">
        <v>31</v>
      </c>
      <c r="D6" s="11">
        <v>99.31</v>
      </c>
    </row>
    <row r="7" spans="1:4" ht="15.75" thickBot="1">
      <c r="A7" s="14"/>
      <c r="B7" s="187" t="s">
        <v>210</v>
      </c>
      <c r="C7" s="102">
        <v>180</v>
      </c>
      <c r="D7" s="102">
        <v>49.47</v>
      </c>
    </row>
    <row r="8" spans="1:5" ht="15">
      <c r="A8" s="167" t="s">
        <v>222</v>
      </c>
      <c r="B8" s="107"/>
      <c r="C8" s="186">
        <v>0.05</v>
      </c>
      <c r="D8" s="104">
        <f>D9</f>
        <v>44.84</v>
      </c>
      <c r="E8">
        <f>D8*100/D29</f>
        <v>2.726316493485174</v>
      </c>
    </row>
    <row r="9" spans="1:4" ht="15.75" thickBot="1">
      <c r="A9" s="103" t="s">
        <v>268</v>
      </c>
      <c r="B9" s="4" t="s">
        <v>343</v>
      </c>
      <c r="C9" s="11" t="s">
        <v>344</v>
      </c>
      <c r="D9" s="11">
        <v>44.84</v>
      </c>
    </row>
    <row r="10" spans="1:5" ht="15">
      <c r="A10" s="170" t="s">
        <v>10</v>
      </c>
      <c r="B10" s="171"/>
      <c r="C10" s="169">
        <f>C11+C12+C13+C14+C15+C16+C17</f>
        <v>530</v>
      </c>
      <c r="D10" s="169">
        <f>D11+D12+D13+D14+D15+D16+D17</f>
        <v>605.18</v>
      </c>
      <c r="E10">
        <f>D10*100/D29</f>
        <v>36.79554450328629</v>
      </c>
    </row>
    <row r="11" spans="1:5" ht="15">
      <c r="A11" s="172" t="s">
        <v>269</v>
      </c>
      <c r="B11" s="1" t="s">
        <v>347</v>
      </c>
      <c r="C11" s="10">
        <v>40</v>
      </c>
      <c r="D11" s="10">
        <v>47.08</v>
      </c>
      <c r="E11" s="214"/>
    </row>
    <row r="12" spans="1:4" ht="27.75" customHeight="1">
      <c r="A12" s="173"/>
      <c r="B12" s="4" t="s">
        <v>209</v>
      </c>
      <c r="C12" s="13">
        <v>150</v>
      </c>
      <c r="D12" s="13">
        <v>126.58</v>
      </c>
    </row>
    <row r="13" spans="1:5" ht="17.25" customHeight="1">
      <c r="A13" s="174"/>
      <c r="B13" s="5" t="s">
        <v>273</v>
      </c>
      <c r="C13" s="13">
        <v>60</v>
      </c>
      <c r="D13" s="13">
        <v>202.21</v>
      </c>
      <c r="E13" s="214"/>
    </row>
    <row r="14" spans="1:5" ht="17.25" customHeight="1">
      <c r="A14" s="174"/>
      <c r="B14" s="5" t="s">
        <v>274</v>
      </c>
      <c r="C14" s="13">
        <v>110</v>
      </c>
      <c r="D14" s="13">
        <v>148.16</v>
      </c>
      <c r="E14" s="214"/>
    </row>
    <row r="15" spans="1:4" ht="15">
      <c r="A15" s="8"/>
      <c r="B15" s="2" t="s">
        <v>195</v>
      </c>
      <c r="C15" s="11">
        <v>150</v>
      </c>
      <c r="D15" s="11">
        <v>37.85</v>
      </c>
    </row>
    <row r="16" spans="1:4" ht="15">
      <c r="A16" s="8"/>
      <c r="B16" s="2" t="s">
        <v>297</v>
      </c>
      <c r="C16" s="11">
        <v>10</v>
      </c>
      <c r="D16" s="11">
        <v>19.8</v>
      </c>
    </row>
    <row r="17" spans="1:4" ht="15">
      <c r="A17" s="103"/>
      <c r="B17" s="2" t="s">
        <v>231</v>
      </c>
      <c r="C17" s="11">
        <v>10</v>
      </c>
      <c r="D17" s="11">
        <v>23.5</v>
      </c>
    </row>
    <row r="18" spans="1:5" ht="14.25" customHeight="1">
      <c r="A18" s="180" t="s">
        <v>11</v>
      </c>
      <c r="B18" s="181"/>
      <c r="C18" s="182">
        <f>C19+C20</f>
        <v>210</v>
      </c>
      <c r="D18" s="182">
        <f>D19+D20</f>
        <v>287.78</v>
      </c>
      <c r="E18">
        <f>D18*100/D29</f>
        <v>17.497309556091952</v>
      </c>
    </row>
    <row r="19" spans="1:5" ht="15">
      <c r="A19" s="9" t="s">
        <v>270</v>
      </c>
      <c r="B19" s="3" t="s">
        <v>196</v>
      </c>
      <c r="C19" s="12">
        <v>150</v>
      </c>
      <c r="D19" s="12">
        <v>79.5</v>
      </c>
      <c r="E19" s="214"/>
    </row>
    <row r="20" spans="1:5" ht="15.75" thickBot="1">
      <c r="A20" s="9"/>
      <c r="B20" s="190" t="s">
        <v>129</v>
      </c>
      <c r="C20" s="102">
        <v>60</v>
      </c>
      <c r="D20" s="102">
        <v>208.28</v>
      </c>
      <c r="E20" s="214"/>
    </row>
    <row r="21" spans="1:5" ht="15">
      <c r="A21" s="170" t="s">
        <v>12</v>
      </c>
      <c r="B21" s="171"/>
      <c r="C21" s="183">
        <f>C22+C23+C24+C25+C26+C27+C28</f>
        <v>431</v>
      </c>
      <c r="D21" s="169">
        <f>D22+D23+D24+D25+D26+D27+D28</f>
        <v>391.15000000000003</v>
      </c>
      <c r="E21">
        <f>D21*100/D29</f>
        <v>23.782308127268635</v>
      </c>
    </row>
    <row r="22" spans="1:5" ht="16.5" customHeight="1">
      <c r="A22" s="8" t="s">
        <v>271</v>
      </c>
      <c r="B22" s="20" t="s">
        <v>331</v>
      </c>
      <c r="C22" s="10">
        <v>40</v>
      </c>
      <c r="D22" s="10">
        <v>34.42</v>
      </c>
      <c r="E22" s="214"/>
    </row>
    <row r="23" spans="1:4" ht="26.25" customHeight="1">
      <c r="A23" s="8"/>
      <c r="B23" s="4" t="s">
        <v>96</v>
      </c>
      <c r="C23" s="10">
        <v>70</v>
      </c>
      <c r="D23" s="10">
        <v>118.19</v>
      </c>
    </row>
    <row r="24" spans="1:4" ht="15.75" customHeight="1">
      <c r="A24" s="174"/>
      <c r="B24" s="5" t="s">
        <v>272</v>
      </c>
      <c r="C24" s="13">
        <v>120</v>
      </c>
      <c r="D24" s="13">
        <v>106.74</v>
      </c>
    </row>
    <row r="25" spans="1:4" ht="15">
      <c r="A25" s="174"/>
      <c r="B25" s="2" t="s">
        <v>208</v>
      </c>
      <c r="C25" s="11">
        <v>150</v>
      </c>
      <c r="D25" s="11">
        <v>26.83</v>
      </c>
    </row>
    <row r="26" spans="1:4" ht="15">
      <c r="A26" s="8"/>
      <c r="B26" s="5" t="s">
        <v>296</v>
      </c>
      <c r="C26" s="13">
        <v>35</v>
      </c>
      <c r="D26" s="13">
        <v>69.3</v>
      </c>
    </row>
    <row r="27" spans="1:4" ht="15">
      <c r="A27" s="8"/>
      <c r="B27" s="2" t="s">
        <v>62</v>
      </c>
      <c r="C27" s="11">
        <v>15</v>
      </c>
      <c r="D27" s="11">
        <v>35.25</v>
      </c>
    </row>
    <row r="28" spans="1:4" ht="15">
      <c r="A28" s="9"/>
      <c r="B28" s="3" t="s">
        <v>237</v>
      </c>
      <c r="C28" s="12">
        <v>1</v>
      </c>
      <c r="D28" s="12">
        <v>0.42</v>
      </c>
    </row>
    <row r="29" spans="1:4" ht="28.5" customHeight="1" thickBot="1">
      <c r="A29" s="176" t="s">
        <v>16</v>
      </c>
      <c r="B29" s="177"/>
      <c r="C29" s="177"/>
      <c r="D29" s="19">
        <f>D4+D8+D10+D18+D21</f>
        <v>1644.71</v>
      </c>
    </row>
    <row r="30" spans="1:4" ht="14.25" customHeight="1">
      <c r="A30" s="314" t="s">
        <v>63</v>
      </c>
      <c r="B30" s="314"/>
      <c r="C30" s="314"/>
      <c r="D30" s="314"/>
    </row>
    <row r="31" ht="12.75">
      <c r="A31" s="216" t="s">
        <v>259</v>
      </c>
    </row>
    <row r="32" ht="12.75">
      <c r="A32" t="s">
        <v>258</v>
      </c>
    </row>
  </sheetData>
  <sheetProtection/>
  <mergeCells count="5">
    <mergeCell ref="A30:D30"/>
    <mergeCell ref="D1:D2"/>
    <mergeCell ref="A1:A2"/>
    <mergeCell ref="B1:B2"/>
    <mergeCell ref="C1:C2"/>
  </mergeCells>
  <printOptions/>
  <pageMargins left="0.71" right="0.48" top="0.54" bottom="0.39" header="0.25" footer="0.18"/>
  <pageSetup horizontalDpi="600" verticalDpi="600" orientation="landscape" paperSize="9" r:id="rId1"/>
  <ignoredErrors>
    <ignoredError sqref="D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E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7.00390625" style="0" customWidth="1"/>
    <col min="5" max="5" width="0" style="0" hidden="1" customWidth="1"/>
  </cols>
  <sheetData>
    <row r="1" spans="1:4" ht="12.75" customHeight="1">
      <c r="A1" s="318" t="s">
        <v>8</v>
      </c>
      <c r="B1" s="315" t="s">
        <v>6</v>
      </c>
      <c r="C1" s="315" t="s">
        <v>7</v>
      </c>
      <c r="D1" s="315" t="s">
        <v>4</v>
      </c>
    </row>
    <row r="2" spans="1:4" ht="13.5" customHeight="1" thickBot="1">
      <c r="A2" s="319"/>
      <c r="B2" s="316"/>
      <c r="C2" s="316"/>
      <c r="D2" s="316"/>
    </row>
    <row r="3" spans="1:4" ht="15.75" thickBot="1">
      <c r="A3" s="165"/>
      <c r="B3" s="166" t="s">
        <v>376</v>
      </c>
      <c r="C3" s="166"/>
      <c r="D3" s="166"/>
    </row>
    <row r="4" spans="1:5" ht="15">
      <c r="A4" s="167" t="s">
        <v>9</v>
      </c>
      <c r="B4" s="168"/>
      <c r="C4" s="169">
        <f>C5+C6+C7</f>
        <v>355</v>
      </c>
      <c r="D4" s="169">
        <f>D5+D6+D7</f>
        <v>345.13</v>
      </c>
      <c r="E4">
        <f>D4*100/D30</f>
        <v>20.906706404734642</v>
      </c>
    </row>
    <row r="5" spans="1:4" ht="15">
      <c r="A5" s="7" t="s">
        <v>267</v>
      </c>
      <c r="B5" s="1" t="s">
        <v>76</v>
      </c>
      <c r="C5" s="10">
        <v>150</v>
      </c>
      <c r="D5" s="10">
        <v>159.42</v>
      </c>
    </row>
    <row r="6" spans="1:4" ht="15">
      <c r="A6" s="8"/>
      <c r="B6" s="2" t="s">
        <v>60</v>
      </c>
      <c r="C6" s="11">
        <v>25</v>
      </c>
      <c r="D6" s="11">
        <v>85.45</v>
      </c>
    </row>
    <row r="7" spans="1:4" ht="15.75" thickBot="1">
      <c r="A7" s="14"/>
      <c r="B7" s="15" t="s">
        <v>233</v>
      </c>
      <c r="C7" s="16">
        <v>180</v>
      </c>
      <c r="D7" s="16">
        <v>100.26</v>
      </c>
    </row>
    <row r="8" spans="1:5" ht="15">
      <c r="A8" s="167" t="s">
        <v>222</v>
      </c>
      <c r="B8" s="107"/>
      <c r="C8" s="186">
        <v>0.05</v>
      </c>
      <c r="D8" s="179">
        <f>D9+D10</f>
        <v>112.19</v>
      </c>
      <c r="E8">
        <f>D8*100/D30</f>
        <v>6.796057692890156</v>
      </c>
    </row>
    <row r="9" spans="1:4" ht="15">
      <c r="A9" s="103" t="s">
        <v>268</v>
      </c>
      <c r="B9" s="2" t="s">
        <v>287</v>
      </c>
      <c r="C9" s="11">
        <v>160</v>
      </c>
      <c r="D9" s="11">
        <v>67.52</v>
      </c>
    </row>
    <row r="10" spans="1:4" ht="15">
      <c r="A10" s="215"/>
      <c r="B10" s="4" t="s">
        <v>266</v>
      </c>
      <c r="C10" s="11" t="s">
        <v>283</v>
      </c>
      <c r="D10" s="12">
        <v>44.67</v>
      </c>
    </row>
    <row r="11" spans="1:5" ht="15">
      <c r="A11" s="180" t="s">
        <v>10</v>
      </c>
      <c r="B11" s="181"/>
      <c r="C11" s="182">
        <f>C12+C13+C14+C15+C16+C17</f>
        <v>535</v>
      </c>
      <c r="D11" s="182">
        <f>D12+D13+D14+D15+D16+D17</f>
        <v>528.83</v>
      </c>
      <c r="E11">
        <f>D11*100/D30</f>
        <v>32.03457696524737</v>
      </c>
    </row>
    <row r="12" spans="1:5" ht="16.5" customHeight="1">
      <c r="A12" s="172" t="s">
        <v>269</v>
      </c>
      <c r="B12" s="20" t="s">
        <v>356</v>
      </c>
      <c r="C12" s="13">
        <v>40</v>
      </c>
      <c r="D12" s="13">
        <v>28.25</v>
      </c>
      <c r="E12" s="214"/>
    </row>
    <row r="13" spans="1:4" ht="15">
      <c r="A13" s="172"/>
      <c r="B13" s="5" t="s">
        <v>116</v>
      </c>
      <c r="C13" s="13">
        <v>150</v>
      </c>
      <c r="D13" s="13">
        <v>148.09</v>
      </c>
    </row>
    <row r="14" spans="1:4" ht="15">
      <c r="A14" s="173"/>
      <c r="B14" s="4" t="s">
        <v>304</v>
      </c>
      <c r="C14" s="13">
        <v>175</v>
      </c>
      <c r="D14" s="13">
        <v>261.99</v>
      </c>
    </row>
    <row r="15" spans="1:4" ht="16.5" customHeight="1">
      <c r="A15" s="174"/>
      <c r="B15" s="5" t="s">
        <v>119</v>
      </c>
      <c r="C15" s="13">
        <v>150</v>
      </c>
      <c r="D15" s="13">
        <v>47.2</v>
      </c>
    </row>
    <row r="16" spans="1:4" ht="15">
      <c r="A16" s="175"/>
      <c r="B16" s="2" t="s">
        <v>297</v>
      </c>
      <c r="C16" s="11">
        <v>10</v>
      </c>
      <c r="D16" s="11">
        <v>19.8</v>
      </c>
    </row>
    <row r="17" spans="1:4" ht="15">
      <c r="A17" s="255"/>
      <c r="B17" s="2" t="s">
        <v>231</v>
      </c>
      <c r="C17" s="11">
        <v>10</v>
      </c>
      <c r="D17" s="11">
        <v>23.5</v>
      </c>
    </row>
    <row r="18" spans="1:5" ht="15">
      <c r="A18" s="180" t="s">
        <v>11</v>
      </c>
      <c r="B18" s="181"/>
      <c r="C18" s="182">
        <f>C19+C20</f>
        <v>200</v>
      </c>
      <c r="D18" s="182">
        <f>D19+D20</f>
        <v>290</v>
      </c>
      <c r="E18">
        <f>D18*100/D30</f>
        <v>17.56713371011806</v>
      </c>
    </row>
    <row r="19" spans="1:5" ht="15">
      <c r="A19" s="9" t="s">
        <v>270</v>
      </c>
      <c r="B19" s="3" t="s">
        <v>299</v>
      </c>
      <c r="C19" s="12">
        <v>160</v>
      </c>
      <c r="D19" s="12">
        <v>123.2</v>
      </c>
      <c r="E19" s="214"/>
    </row>
    <row r="20" spans="1:5" ht="15.75" thickBot="1">
      <c r="A20" s="9"/>
      <c r="B20" s="4" t="s">
        <v>254</v>
      </c>
      <c r="C20" s="11">
        <v>40</v>
      </c>
      <c r="D20" s="11">
        <v>166.8</v>
      </c>
      <c r="E20" s="214"/>
    </row>
    <row r="21" spans="1:5" ht="15">
      <c r="A21" s="170" t="s">
        <v>12</v>
      </c>
      <c r="B21" s="171"/>
      <c r="C21" s="183">
        <f>C22+C23+C24+C25+C26+C27+C28+C29</f>
        <v>461.8</v>
      </c>
      <c r="D21" s="169">
        <f>D22+D23+D24+D25+D26+D27+D28+D29</f>
        <v>374.66</v>
      </c>
      <c r="E21">
        <f>D21*100/D30</f>
        <v>22.695525227009767</v>
      </c>
    </row>
    <row r="22" spans="1:5" ht="15">
      <c r="A22" s="8" t="s">
        <v>271</v>
      </c>
      <c r="B22" s="20" t="s">
        <v>256</v>
      </c>
      <c r="C22" s="13">
        <v>40</v>
      </c>
      <c r="D22" s="13">
        <v>39.98</v>
      </c>
      <c r="E22" s="214"/>
    </row>
    <row r="23" spans="1:4" ht="15">
      <c r="A23" s="8"/>
      <c r="B23" s="2" t="s">
        <v>323</v>
      </c>
      <c r="C23" s="11">
        <v>175</v>
      </c>
      <c r="D23" s="11">
        <v>196.35</v>
      </c>
    </row>
    <row r="24" spans="1:4" ht="15">
      <c r="A24" s="8"/>
      <c r="B24" s="41" t="s">
        <v>69</v>
      </c>
      <c r="C24" s="11">
        <v>20</v>
      </c>
      <c r="D24" s="11">
        <v>24.49</v>
      </c>
    </row>
    <row r="25" spans="1:4" ht="16.5" customHeight="1">
      <c r="A25" s="174"/>
      <c r="B25" s="5" t="s">
        <v>285</v>
      </c>
      <c r="C25" s="13">
        <v>180</v>
      </c>
      <c r="D25" s="13">
        <v>20.46</v>
      </c>
    </row>
    <row r="26" spans="1:4" ht="15">
      <c r="A26" s="174"/>
      <c r="B26" s="5" t="s">
        <v>296</v>
      </c>
      <c r="C26" s="13">
        <v>35</v>
      </c>
      <c r="D26" s="13">
        <v>69.3</v>
      </c>
    </row>
    <row r="27" spans="1:4" ht="15">
      <c r="A27" s="8"/>
      <c r="B27" s="2" t="s">
        <v>231</v>
      </c>
      <c r="C27" s="11">
        <v>10</v>
      </c>
      <c r="D27" s="11">
        <v>23.5</v>
      </c>
    </row>
    <row r="28" spans="1:4" ht="15">
      <c r="A28" s="9"/>
      <c r="B28" s="3" t="s">
        <v>197</v>
      </c>
      <c r="C28" s="12">
        <v>0.8</v>
      </c>
      <c r="D28" s="12">
        <v>0.16</v>
      </c>
    </row>
    <row r="29" spans="1:4" ht="15">
      <c r="A29" s="8"/>
      <c r="B29" s="3" t="s">
        <v>237</v>
      </c>
      <c r="C29" s="12">
        <v>1</v>
      </c>
      <c r="D29" s="12">
        <v>0.42</v>
      </c>
    </row>
    <row r="30" spans="1:4" ht="29.25" thickBot="1">
      <c r="A30" s="176" t="s">
        <v>17</v>
      </c>
      <c r="B30" s="177"/>
      <c r="C30" s="177"/>
      <c r="D30" s="19">
        <f>D4+D8+D11+D18+D21</f>
        <v>1650.8100000000002</v>
      </c>
    </row>
    <row r="31" spans="1:4" ht="0.75" customHeight="1">
      <c r="A31" s="321"/>
      <c r="B31" s="321"/>
      <c r="C31" s="321"/>
      <c r="D31" s="321"/>
    </row>
    <row r="32" spans="1:4" ht="15.75">
      <c r="A32" s="314" t="s">
        <v>63</v>
      </c>
      <c r="B32" s="314"/>
      <c r="C32" s="314"/>
      <c r="D32" s="314"/>
    </row>
    <row r="33" spans="1:4" ht="15.75">
      <c r="A33" s="312" t="s">
        <v>249</v>
      </c>
      <c r="B33" s="313"/>
      <c r="C33" s="313"/>
      <c r="D33" s="313"/>
    </row>
  </sheetData>
  <sheetProtection/>
  <mergeCells count="7">
    <mergeCell ref="A33:D33"/>
    <mergeCell ref="A31:D31"/>
    <mergeCell ref="A32:D32"/>
    <mergeCell ref="D1:D2"/>
    <mergeCell ref="A1:A2"/>
    <mergeCell ref="B1:B2"/>
    <mergeCell ref="C1:C2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E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4" max="4" width="17.00390625" style="0" customWidth="1"/>
    <col min="5" max="5" width="0" style="0" hidden="1" customWidth="1"/>
  </cols>
  <sheetData>
    <row r="1" spans="1:4" ht="12.75" customHeight="1">
      <c r="A1" s="318" t="s">
        <v>8</v>
      </c>
      <c r="B1" s="315" t="s">
        <v>6</v>
      </c>
      <c r="C1" s="315" t="s">
        <v>7</v>
      </c>
      <c r="D1" s="315" t="s">
        <v>4</v>
      </c>
    </row>
    <row r="2" spans="1:4" ht="13.5" customHeight="1" thickBot="1">
      <c r="A2" s="319"/>
      <c r="B2" s="316"/>
      <c r="C2" s="316"/>
      <c r="D2" s="316"/>
    </row>
    <row r="3" spans="1:4" ht="11.25" customHeight="1" thickBot="1">
      <c r="A3" s="165"/>
      <c r="B3" s="166" t="s">
        <v>375</v>
      </c>
      <c r="C3" s="166"/>
      <c r="D3" s="166"/>
    </row>
    <row r="4" spans="1:5" ht="15">
      <c r="A4" s="167" t="s">
        <v>9</v>
      </c>
      <c r="B4" s="168"/>
      <c r="C4" s="169">
        <f>C5+C6+C7</f>
        <v>355</v>
      </c>
      <c r="D4" s="169">
        <f>D5+D6+D7</f>
        <v>268.41999999999996</v>
      </c>
      <c r="E4">
        <f>D4*100/D32</f>
        <v>15.32401249122246</v>
      </c>
    </row>
    <row r="5" spans="1:4" ht="24" customHeight="1">
      <c r="A5" s="7" t="s">
        <v>267</v>
      </c>
      <c r="B5" s="1" t="s">
        <v>322</v>
      </c>
      <c r="C5" s="10">
        <v>150</v>
      </c>
      <c r="D5" s="10">
        <v>156.14</v>
      </c>
    </row>
    <row r="6" spans="1:4" ht="13.5" customHeight="1">
      <c r="A6" s="8"/>
      <c r="B6" s="2" t="s">
        <v>60</v>
      </c>
      <c r="C6" s="11">
        <v>25</v>
      </c>
      <c r="D6" s="11">
        <v>85.45</v>
      </c>
    </row>
    <row r="7" spans="1:4" ht="13.5" customHeight="1" thickBot="1">
      <c r="A7" s="14"/>
      <c r="B7" s="15" t="s">
        <v>280</v>
      </c>
      <c r="C7" s="16">
        <v>180</v>
      </c>
      <c r="D7" s="16">
        <v>26.83</v>
      </c>
    </row>
    <row r="8" spans="1:5" ht="13.5" customHeight="1">
      <c r="A8" s="167" t="s">
        <v>222</v>
      </c>
      <c r="B8" s="107"/>
      <c r="C8" s="242">
        <f>95+C10</f>
        <v>265</v>
      </c>
      <c r="D8" s="179">
        <f>D9+D10</f>
        <v>116.41</v>
      </c>
      <c r="E8">
        <f>D8*100/D32</f>
        <v>6.645809902776271</v>
      </c>
    </row>
    <row r="9" spans="1:4" ht="13.5" customHeight="1">
      <c r="A9" s="103" t="s">
        <v>268</v>
      </c>
      <c r="B9" s="4" t="s">
        <v>266</v>
      </c>
      <c r="C9" s="11" t="s">
        <v>283</v>
      </c>
      <c r="D9" s="11">
        <v>44.67</v>
      </c>
    </row>
    <row r="10" spans="1:4" ht="13.5" customHeight="1" thickBot="1">
      <c r="A10" s="14"/>
      <c r="B10" s="2" t="s">
        <v>279</v>
      </c>
      <c r="C10" s="11">
        <v>170</v>
      </c>
      <c r="D10" s="16">
        <v>71.74</v>
      </c>
    </row>
    <row r="11" spans="1:5" ht="15">
      <c r="A11" s="180" t="s">
        <v>10</v>
      </c>
      <c r="B11" s="181"/>
      <c r="C11" s="182">
        <f>C12+C13+C14+C15+C16+C17+C18</f>
        <v>490</v>
      </c>
      <c r="D11" s="188">
        <f>D12+D13+D14+D15+D16+D17+D18</f>
        <v>697.05</v>
      </c>
      <c r="E11">
        <f>D11*100/D32</f>
        <v>39.79436296478138</v>
      </c>
    </row>
    <row r="12" spans="1:4" ht="15">
      <c r="A12" s="172" t="s">
        <v>269</v>
      </c>
      <c r="B12" s="20" t="s">
        <v>94</v>
      </c>
      <c r="C12" s="13">
        <v>40</v>
      </c>
      <c r="D12" s="36">
        <v>33.38</v>
      </c>
    </row>
    <row r="13" spans="1:5" ht="30">
      <c r="A13" s="173"/>
      <c r="B13" s="4" t="s">
        <v>333</v>
      </c>
      <c r="C13" s="13">
        <v>150</v>
      </c>
      <c r="D13" s="13">
        <v>138.79</v>
      </c>
      <c r="E13" s="214"/>
    </row>
    <row r="14" spans="1:4" ht="12.75" customHeight="1">
      <c r="A14" s="174"/>
      <c r="B14" s="5" t="s">
        <v>303</v>
      </c>
      <c r="C14" s="13">
        <v>100</v>
      </c>
      <c r="D14" s="13">
        <v>402.82</v>
      </c>
    </row>
    <row r="15" spans="1:4" ht="12.75" customHeight="1">
      <c r="A15" s="175"/>
      <c r="B15" s="105" t="s">
        <v>230</v>
      </c>
      <c r="C15" s="106">
        <v>30</v>
      </c>
      <c r="D15" s="13">
        <v>40.91</v>
      </c>
    </row>
    <row r="16" spans="1:4" ht="14.25" customHeight="1">
      <c r="A16" s="8"/>
      <c r="B16" s="2" t="s">
        <v>195</v>
      </c>
      <c r="C16" s="11">
        <v>150</v>
      </c>
      <c r="D16" s="11">
        <v>37.85</v>
      </c>
    </row>
    <row r="17" spans="1:4" ht="14.25" customHeight="1">
      <c r="A17" s="8"/>
      <c r="B17" s="2" t="s">
        <v>297</v>
      </c>
      <c r="C17" s="11">
        <v>10</v>
      </c>
      <c r="D17" s="11">
        <v>19.8</v>
      </c>
    </row>
    <row r="18" spans="1:4" ht="14.25" customHeight="1" thickBot="1">
      <c r="A18" s="14"/>
      <c r="B18" s="15" t="s">
        <v>231</v>
      </c>
      <c r="C18" s="16">
        <v>10</v>
      </c>
      <c r="D18" s="16">
        <v>23.5</v>
      </c>
    </row>
    <row r="19" spans="1:5" ht="15">
      <c r="A19" s="180" t="s">
        <v>11</v>
      </c>
      <c r="B19" s="181"/>
      <c r="C19" s="182">
        <f>C20+C21+C22</f>
        <v>200</v>
      </c>
      <c r="D19" s="182">
        <f>D20+D21+D22</f>
        <v>243.02</v>
      </c>
      <c r="E19">
        <f>D19*100/D32</f>
        <v>13.873934563806284</v>
      </c>
    </row>
    <row r="20" spans="1:5" ht="12" customHeight="1">
      <c r="A20" s="9" t="s">
        <v>270</v>
      </c>
      <c r="B20" s="3" t="s">
        <v>196</v>
      </c>
      <c r="C20" s="12">
        <v>150</v>
      </c>
      <c r="D20" s="12">
        <v>79.5</v>
      </c>
      <c r="E20" s="214"/>
    </row>
    <row r="21" spans="1:4" ht="12" customHeight="1">
      <c r="A21" s="9"/>
      <c r="B21" s="4" t="s">
        <v>298</v>
      </c>
      <c r="C21" s="11">
        <v>10</v>
      </c>
      <c r="D21" s="11">
        <v>35.25</v>
      </c>
    </row>
    <row r="22" spans="1:4" ht="12" customHeight="1" thickBot="1">
      <c r="A22" s="9"/>
      <c r="B22" s="4" t="s">
        <v>255</v>
      </c>
      <c r="C22" s="11">
        <v>40</v>
      </c>
      <c r="D22" s="11">
        <v>128.27</v>
      </c>
    </row>
    <row r="23" spans="1:5" ht="15">
      <c r="A23" s="170" t="s">
        <v>12</v>
      </c>
      <c r="B23" s="171"/>
      <c r="C23" s="183">
        <f>C24+C25+C26+C27+C28+C29+C30+C31</f>
        <v>460.8</v>
      </c>
      <c r="D23" s="169">
        <f>D25+D26+D27+D28+D29+D30+D31</f>
        <v>426.73</v>
      </c>
      <c r="E23">
        <f>D23*100/D32</f>
        <v>24.36188007741361</v>
      </c>
    </row>
    <row r="24" spans="1:5" ht="17.25" customHeight="1">
      <c r="A24" s="8" t="s">
        <v>271</v>
      </c>
      <c r="B24" s="20" t="s">
        <v>331</v>
      </c>
      <c r="C24" s="10">
        <v>40</v>
      </c>
      <c r="D24" s="10">
        <v>34.42</v>
      </c>
      <c r="E24" s="214"/>
    </row>
    <row r="25" spans="1:4" ht="12" customHeight="1">
      <c r="A25" s="7"/>
      <c r="B25" s="1" t="s">
        <v>120</v>
      </c>
      <c r="C25" s="13">
        <v>74</v>
      </c>
      <c r="D25" s="13">
        <v>176.18</v>
      </c>
    </row>
    <row r="26" spans="1:4" ht="18" customHeight="1">
      <c r="A26" s="8"/>
      <c r="B26" s="5" t="s">
        <v>348</v>
      </c>
      <c r="C26" s="13">
        <v>120</v>
      </c>
      <c r="D26" s="13">
        <v>136.71</v>
      </c>
    </row>
    <row r="27" spans="1:4" ht="12" customHeight="1" thickBot="1">
      <c r="A27" s="174"/>
      <c r="B27" s="190" t="s">
        <v>206</v>
      </c>
      <c r="C27" s="102">
        <v>180</v>
      </c>
      <c r="D27" s="102">
        <v>20.46</v>
      </c>
    </row>
    <row r="28" spans="1:4" ht="12" customHeight="1">
      <c r="A28" s="8"/>
      <c r="B28" s="5" t="s">
        <v>296</v>
      </c>
      <c r="C28" s="13">
        <v>35</v>
      </c>
      <c r="D28" s="13">
        <v>69.3</v>
      </c>
    </row>
    <row r="29" spans="1:4" ht="12" customHeight="1" thickBot="1">
      <c r="A29" s="14"/>
      <c r="B29" s="15" t="s">
        <v>231</v>
      </c>
      <c r="C29" s="16">
        <v>10</v>
      </c>
      <c r="D29" s="16">
        <v>23.5</v>
      </c>
    </row>
    <row r="30" spans="1:4" ht="12" customHeight="1">
      <c r="A30" s="9"/>
      <c r="B30" s="3" t="s">
        <v>197</v>
      </c>
      <c r="C30" s="12">
        <v>0.8</v>
      </c>
      <c r="D30" s="12">
        <v>0.16</v>
      </c>
    </row>
    <row r="31" spans="1:4" ht="12" customHeight="1">
      <c r="A31" s="8"/>
      <c r="B31" s="3" t="s">
        <v>237</v>
      </c>
      <c r="C31" s="12">
        <v>1</v>
      </c>
      <c r="D31" s="12">
        <v>0.42</v>
      </c>
    </row>
    <row r="32" spans="1:4" ht="25.5" customHeight="1" thickBot="1">
      <c r="A32" s="176" t="s">
        <v>18</v>
      </c>
      <c r="B32" s="177"/>
      <c r="C32" s="177"/>
      <c r="D32" s="19">
        <f>D4+D8+D11+D19+D23</f>
        <v>1751.6299999999999</v>
      </c>
    </row>
    <row r="33" spans="1:4" ht="15" customHeight="1">
      <c r="A33" s="324" t="s">
        <v>246</v>
      </c>
      <c r="B33" s="324"/>
      <c r="C33" s="324"/>
      <c r="D33" s="324"/>
    </row>
    <row r="34" spans="1:4" ht="15" customHeight="1">
      <c r="A34" s="314" t="s">
        <v>63</v>
      </c>
      <c r="B34" s="314"/>
      <c r="C34" s="314"/>
      <c r="D34" s="314"/>
    </row>
    <row r="35" spans="1:4" ht="15" customHeight="1">
      <c r="A35" s="312" t="s">
        <v>249</v>
      </c>
      <c r="B35" s="313"/>
      <c r="C35" s="313"/>
      <c r="D35" s="313"/>
    </row>
    <row r="37" spans="2:4" ht="15">
      <c r="B37" s="258"/>
      <c r="C37" s="259"/>
      <c r="D37" s="260"/>
    </row>
  </sheetData>
  <sheetProtection/>
  <mergeCells count="7">
    <mergeCell ref="A34:D34"/>
    <mergeCell ref="A35:D35"/>
    <mergeCell ref="A33:D33"/>
    <mergeCell ref="D1:D2"/>
    <mergeCell ref="A1:A2"/>
    <mergeCell ref="B1:B2"/>
    <mergeCell ref="C1:C2"/>
  </mergeCells>
  <printOptions/>
  <pageMargins left="0.78" right="0.37" top="0.54" bottom="0.49" header="0.41" footer="0.29"/>
  <pageSetup horizontalDpi="600" verticalDpi="600" orientation="landscape" paperSize="9" r:id="rId1"/>
  <ignoredErrors>
    <ignoredError sqref="D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2022-09-04T02:40:10Z</cp:lastPrinted>
  <dcterms:created xsi:type="dcterms:W3CDTF">1996-10-08T23:32:33Z</dcterms:created>
  <dcterms:modified xsi:type="dcterms:W3CDTF">2023-06-26T05:09:09Z</dcterms:modified>
  <cp:category/>
  <cp:version/>
  <cp:contentType/>
  <cp:contentStatus/>
</cp:coreProperties>
</file>