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11"/>
  </bookViews>
  <sheets>
    <sheet name="Общая сделала" sheetId="1" r:id="rId1"/>
    <sheet name="День 1 Пн" sheetId="2" r:id="rId2"/>
    <sheet name="День 2 Вт" sheetId="3" r:id="rId3"/>
    <sheet name="День 3 Ср" sheetId="4" r:id="rId4"/>
    <sheet name="День 4 Чт" sheetId="5" r:id="rId5"/>
    <sheet name="День 5 Пт" sheetId="6" r:id="rId6"/>
    <sheet name="День 6 Пн" sheetId="7" r:id="rId7"/>
    <sheet name="День 7 Вт" sheetId="8" r:id="rId8"/>
    <sheet name="День 8 Ср" sheetId="9" r:id="rId9"/>
    <sheet name="День 9 Чт" sheetId="10" r:id="rId10"/>
    <sheet name="День 10 Пт" sheetId="11" r:id="rId11"/>
    <sheet name="Общая за 10 дней " sheetId="12" r:id="rId12"/>
  </sheets>
  <definedNames/>
  <calcPr fullCalcOnLoad="1"/>
</workbook>
</file>

<file path=xl/sharedStrings.xml><?xml version="1.0" encoding="utf-8"?>
<sst xmlns="http://schemas.openxmlformats.org/spreadsheetml/2006/main" count="850" uniqueCount="292">
  <si>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</si>
  <si>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</si>
  <si>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</si>
  <si>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</si>
  <si>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</si>
  <si>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</si>
  <si>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</si>
  <si>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</si>
  <si>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</si>
  <si>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</si>
  <si>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</si>
  <si>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</si>
  <si>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</si>
  <si>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</si>
  <si>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</si>
  <si>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</si>
  <si>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</si>
  <si>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</si>
  <si>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</si>
  <si>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</si>
  <si>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</si>
  <si>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</si>
  <si>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</si>
  <si>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</si>
  <si>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</si>
  <si>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</si>
  <si>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</si>
  <si>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</si>
  <si>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</si>
  <si>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</si>
  <si>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</si>
  <si>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</si>
  <si>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</si>
  <si>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</si>
  <si>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</si>
  <si>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</si>
  <si>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</si>
  <si>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</si>
  <si>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</si>
  <si>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</si>
  <si>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</si>
  <si>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</si>
  <si>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</si>
  <si>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</si>
  <si>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</si>
  <si>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</si>
  <si>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</si>
  <si>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</si>
  <si>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</si>
  <si>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</si>
  <si>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</si>
  <si>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</si>
  <si>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</si>
  <si>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</si>
  <si>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</si>
  <si>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</si>
  <si>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</si>
  <si>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</si>
  <si>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</si>
  <si>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</si>
  <si>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</si>
  <si>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</si>
  <si>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</si>
  <si>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</si>
  <si>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</si>
  <si>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</si>
  <si>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</si>
  <si>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</si>
  <si>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</si>
  <si>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</si>
  <si>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</si>
  <si>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</si>
  <si>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</si>
  <si>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</si>
  <si>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Кефир</t>
  </si>
  <si>
    <t>255/354</t>
  </si>
  <si>
    <t>Компот из изюма (6.5)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</si>
  <si>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</si>
  <si>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</si>
  <si>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</si>
  <si>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</si>
  <si>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</si>
  <si>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</si>
  <si>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</si>
  <si>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</si>
  <si>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</si>
  <si>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</si>
  <si>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</si>
  <si>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</si>
  <si>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</si>
  <si>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</si>
  <si>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</si>
  <si>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</si>
  <si>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</si>
  <si>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</si>
  <si>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</si>
  <si>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</si>
  <si>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</si>
  <si>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</si>
  <si>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</si>
  <si>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</si>
  <si>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</si>
  <si>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</si>
  <si>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</si>
  <si>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</si>
  <si>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</si>
  <si>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</si>
  <si>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</si>
  <si>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</si>
  <si>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</si>
  <si>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</si>
  <si>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</si>
  <si>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</si>
  <si>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</si>
  <si>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</si>
  <si>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</si>
  <si>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</si>
  <si>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</si>
  <si>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</si>
  <si>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</si>
  <si>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</si>
  <si>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</si>
  <si>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</si>
  <si>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</si>
  <si>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</si>
  <si>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</si>
  <si>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</si>
  <si>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</si>
  <si>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</si>
  <si>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</si>
  <si>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</si>
  <si>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</si>
  <si>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</si>
  <si>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</si>
  <si>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Котлета рубленая мясная (1.1)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</si>
  <si>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</si>
  <si>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</si>
  <si>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</si>
  <si>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</si>
  <si>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</si>
  <si>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</si>
  <si>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</si>
  <si>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</si>
  <si>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Крендель сахарный (10.16)</t>
  </si>
  <si>
    <t>Каша жидкая пшенно-рисовая (7.16/1)</t>
  </si>
  <si>
    <t>Каша жидкая ячневая (7.4)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</si>
  <si>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</si>
  <si>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</si>
  <si>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</si>
  <si>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</si>
  <si>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Фрукты (апельсин)</t>
  </si>
  <si>
    <t>Компот из сушёных фруктов (6.4)</t>
  </si>
  <si>
    <t>Кефир (6.10)</t>
  </si>
  <si>
    <t>Лук зелёный (16.4/2)</t>
  </si>
  <si>
    <t>Салат из кукурузы консервированной (12.55)</t>
  </si>
  <si>
    <t>Снежок (6.12/1)</t>
  </si>
  <si>
    <t>Йогурт питьевой (6.18/2)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</si>
  <si>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</si>
  <si>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</si>
  <si>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</si>
  <si>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</si>
  <si>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</si>
  <si>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</si>
  <si>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</si>
  <si>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Тефтели мясные (1.6)</t>
  </si>
  <si>
    <t>303/374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</si>
  <si>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</si>
  <si>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</si>
  <si>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</si>
  <si>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</si>
  <si>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</si>
  <si>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</si>
  <si>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</si>
  <si>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</si>
  <si>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</si>
  <si>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</si>
  <si>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</si>
  <si>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</si>
  <si>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</si>
  <si>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</si>
  <si>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Суп картофельный с бобовыми на мясном бульоне (5.19)</t>
  </si>
  <si>
    <t>Укроп (16.3/3)</t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</si>
  <si>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</si>
  <si>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</si>
  <si>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</si>
  <si>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</si>
  <si>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</si>
  <si>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Укроп (на весь день)</t>
  </si>
  <si>
    <t>Каша жидкая пшённая</t>
  </si>
  <si>
    <t>Омлет натуральный</t>
  </si>
  <si>
    <t>Котлеты рыбные любительские с маслом сливочным</t>
  </si>
  <si>
    <t>*При необходимости для групп с детьми раннего возраста гренки можно заменить на батон с таким же выходом.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</si>
  <si>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</si>
  <si>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</t>
  </si>
  <si>
    <t>Лапшевник из творога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</si>
  <si>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</si>
  <si>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</si>
  <si>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</si>
  <si>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</si>
  <si>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</si>
  <si>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</si>
  <si>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</si>
  <si>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Сырники из творога (11.10)</t>
  </si>
  <si>
    <t>Салат из капусты (12.6)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</si>
  <si>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</si>
  <si>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</si>
  <si>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</si>
  <si>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Суп картофельный с клецками на мясном бульоне (5.16)</t>
  </si>
  <si>
    <t>Винегрет овощной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</si>
  <si>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</si>
  <si>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</si>
  <si>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</si>
  <si>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</si>
  <si>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Фрукты (яблоко 15.1/8)</t>
  </si>
  <si>
    <t>8.30-9.00ч</t>
  </si>
  <si>
    <t>10.30-11.00ч.</t>
  </si>
  <si>
    <t>12.00-13.00ч</t>
  </si>
  <si>
    <t>15.30ч</t>
  </si>
  <si>
    <t>Пюре картофельное (8.4/6)</t>
  </si>
  <si>
    <t>Печень по-строгановски (1.19)</t>
  </si>
  <si>
    <t>Рис припущенный (8.9)</t>
  </si>
  <si>
    <t>Картофель отварной (8.28)</t>
  </si>
  <si>
    <t>Печень по-строгановски</t>
  </si>
  <si>
    <t>Картофель отварной</t>
  </si>
  <si>
    <t>Фрикадельки из птицы (3.7)</t>
  </si>
  <si>
    <t>Сок яблочный (14.1)</t>
  </si>
  <si>
    <t>Чай с лимоном (6.14/1)</t>
  </si>
  <si>
    <t>Макаронные изделия отварные с маслом (8.25/1)</t>
  </si>
  <si>
    <t>204/205</t>
  </si>
  <si>
    <t>Каша рассыпчатая гречневая (8.10/3)</t>
  </si>
  <si>
    <t>Салат из моркови</t>
  </si>
  <si>
    <t>108/95</t>
  </si>
  <si>
    <t>Сок яблочный (14.1/2)</t>
  </si>
  <si>
    <t>Чай с сахаром (6.1)</t>
  </si>
  <si>
    <t>Сок яблочный (14..1</t>
  </si>
  <si>
    <t>Сок яблочный (14.1/1)</t>
  </si>
  <si>
    <t>Фрукты (апельсин 15.5/3)</t>
  </si>
  <si>
    <t>142/95</t>
  </si>
  <si>
    <t>Соус черносмородиновый (4.14/1)</t>
  </si>
  <si>
    <t>Соус абрикосовый (4.15/1)</t>
  </si>
  <si>
    <t>Хлеб ржаной (10.3/4)</t>
  </si>
  <si>
    <t>Хлеб ржаной (10.3/2)</t>
  </si>
  <si>
    <t>Гренки из пшеничного хлеба (10.8/3)*</t>
  </si>
  <si>
    <t>Снежок (6.12)</t>
  </si>
  <si>
    <t>Кефир (6.10/2)</t>
  </si>
  <si>
    <t>Салат из зеленого горошка консервированного</t>
  </si>
  <si>
    <t>290/372</t>
  </si>
  <si>
    <t>Лапшевник  с творогом (11.15)</t>
  </si>
  <si>
    <t>Мясо тушеное с овощами в соусе (1.10/3)</t>
  </si>
  <si>
    <t>Жаркое по - домашнему (1.3/3)</t>
  </si>
  <si>
    <t>Салат из зеленого горошка консервированного (12.52/3)</t>
  </si>
  <si>
    <t>Гренки из пшеничного хлеба (10.8/4) к супу</t>
  </si>
  <si>
    <t>Омлет натуральный (9.1/3)</t>
  </si>
  <si>
    <t>2,2/1,7</t>
  </si>
  <si>
    <t>г.п</t>
  </si>
  <si>
    <t>Фрукты (груша 15.2)</t>
  </si>
  <si>
    <t>106/95</t>
  </si>
  <si>
    <t>Салат из свеклы с сыром (12.51</t>
  </si>
  <si>
    <t>Салат из свеклы (12.5)</t>
  </si>
  <si>
    <t>Суп-пюре из картофеля на курином бульоне (5.35)</t>
  </si>
  <si>
    <t>Икра морковная (8.5/3)</t>
  </si>
  <si>
    <t>Фрукты (мандарины 15.4)</t>
  </si>
  <si>
    <t>129/95</t>
  </si>
  <si>
    <t>Капуста тушеная (8.6/5)</t>
  </si>
  <si>
    <t>Пюре картофельное (8.4/7)</t>
  </si>
  <si>
    <t>Рыба, запеченная с морковью (2.18)</t>
  </si>
  <si>
    <t>267/372</t>
  </si>
  <si>
    <t>148/366</t>
  </si>
  <si>
    <t>Рагу из овощей (8.15/3)</t>
  </si>
  <si>
    <t>Плов из птицы (3.1/1)</t>
  </si>
  <si>
    <t>Оладьи из печени (1.20)</t>
  </si>
  <si>
    <t>Чеснок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</si>
  <si>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</si>
  <si>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</si>
  <si>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</si>
  <si>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</si>
  <si>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</si>
  <si>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Фрукты (груша)</t>
  </si>
  <si>
    <t>Фрукты (мандарин)</t>
  </si>
  <si>
    <t>Плов из птицы</t>
  </si>
  <si>
    <t>Оладьи из печени</t>
  </si>
  <si>
    <t>Гренки из пшеничного хлеба к супу</t>
  </si>
  <si>
    <t>Макаронные изделия с маслом</t>
  </si>
  <si>
    <t>Чеснок (16.2/2)</t>
  </si>
  <si>
    <t>Рыба, запеченная с морковью</t>
  </si>
  <si>
    <t>Каша жидкая пшённая (7.6/2)</t>
  </si>
  <si>
    <t>Каша жидкая пшеничная (7.5/1)</t>
  </si>
  <si>
    <t>Каша жидкая кукурузная на стерилизованном молоке (7.18/4)</t>
  </si>
  <si>
    <t>Голубцы ленивые (1.13/4)</t>
  </si>
  <si>
    <t>17.00ч</t>
  </si>
  <si>
    <t>2023 (Январь-февраль)</t>
  </si>
  <si>
    <t>Итого за десять дней (Январь-февраль)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</si>
</sst>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4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0" fillId="22" borderId="24" xfId="0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3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3" fillId="24" borderId="27" xfId="0" applyFont="1" applyFill="1" applyBorder="1" applyAlignment="1">
      <alignment vertical="center" wrapText="1"/>
    </xf>
    <xf numFmtId="9" fontId="2" fillId="0" borderId="31" xfId="0" applyNumberFormat="1" applyFont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8" fillId="0" borderId="13" xfId="0" applyFont="1" applyBorder="1" applyAlignment="1">
      <alignment vertical="center" wrapText="1"/>
    </xf>
    <xf numFmtId="0" fontId="28" fillId="0" borderId="35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4" fillId="22" borderId="34" xfId="0" applyFont="1" applyFill="1" applyBorder="1" applyAlignment="1">
      <alignment horizontal="center" vertical="center"/>
    </xf>
    <xf numFmtId="0" fontId="4" fillId="22" borderId="37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38" xfId="0" applyFont="1" applyFill="1" applyBorder="1" applyAlignment="1">
      <alignment horizontal="center"/>
    </xf>
    <xf numFmtId="0" fontId="4" fillId="22" borderId="34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5" fillId="22" borderId="15" xfId="0" applyFont="1" applyFill="1" applyBorder="1" applyAlignment="1">
      <alignment/>
    </xf>
    <xf numFmtId="0" fontId="4" fillId="22" borderId="37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39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wrapText="1"/>
    </xf>
    <xf numFmtId="0" fontId="30" fillId="0" borderId="44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wrapText="1"/>
    </xf>
    <xf numFmtId="0" fontId="30" fillId="0" borderId="52" xfId="0" applyFont="1" applyBorder="1" applyAlignment="1">
      <alignment horizontal="center" vertical="center" wrapText="1"/>
    </xf>
    <xf numFmtId="9" fontId="2" fillId="22" borderId="34" xfId="0" applyNumberFormat="1" applyFont="1" applyFill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22" borderId="53" xfId="0" applyFont="1" applyFill="1" applyBorder="1" applyAlignment="1">
      <alignment vertical="center"/>
    </xf>
    <xf numFmtId="0" fontId="4" fillId="22" borderId="54" xfId="0" applyFont="1" applyFill="1" applyBorder="1" applyAlignment="1">
      <alignment vertical="center"/>
    </xf>
    <xf numFmtId="0" fontId="2" fillId="22" borderId="24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vertical="center"/>
    </xf>
    <xf numFmtId="1" fontId="32" fillId="22" borderId="24" xfId="0" applyNumberFormat="1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vertical="center"/>
    </xf>
    <xf numFmtId="1" fontId="32" fillId="22" borderId="39" xfId="0" applyNumberFormat="1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vertical="center"/>
    </xf>
    <xf numFmtId="0" fontId="4" fillId="22" borderId="45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5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vertical="center"/>
    </xf>
    <xf numFmtId="0" fontId="4" fillId="22" borderId="52" xfId="0" applyFont="1" applyFill="1" applyBorder="1" applyAlignment="1">
      <alignment vertical="center"/>
    </xf>
    <xf numFmtId="2" fontId="2" fillId="22" borderId="24" xfId="0" applyNumberFormat="1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2" fillId="22" borderId="54" xfId="0" applyFont="1" applyFill="1" applyBorder="1" applyAlignment="1">
      <alignment horizontal="center" vertical="center"/>
    </xf>
    <xf numFmtId="0" fontId="4" fillId="22" borderId="38" xfId="0" applyFont="1" applyFill="1" applyBorder="1" applyAlignment="1">
      <alignment vertical="center"/>
    </xf>
    <xf numFmtId="189" fontId="2" fillId="22" borderId="24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4" xfId="0" applyNumberFormat="1" applyFont="1" applyFill="1" applyBorder="1" applyAlignment="1">
      <alignment horizontal="center"/>
    </xf>
    <xf numFmtId="2" fontId="4" fillId="22" borderId="34" xfId="0" applyNumberFormat="1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2" fontId="2" fillId="22" borderId="54" xfId="0" applyNumberFormat="1" applyFont="1" applyFill="1" applyBorder="1" applyAlignment="1">
      <alignment horizontal="center" vertical="center"/>
    </xf>
    <xf numFmtId="0" fontId="33" fillId="22" borderId="54" xfId="0" applyFont="1" applyFill="1" applyBorder="1" applyAlignment="1">
      <alignment vertical="center"/>
    </xf>
    <xf numFmtId="189" fontId="2" fillId="22" borderId="54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42" xfId="0" applyFont="1" applyBorder="1" applyAlignment="1">
      <alignment/>
    </xf>
    <xf numFmtId="0" fontId="30" fillId="0" borderId="42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1" fontId="2" fillId="0" borderId="31" xfId="0" applyNumberFormat="1" applyFont="1" applyBorder="1" applyAlignment="1">
      <alignment horizontal="center" vertical="center"/>
    </xf>
    <xf numFmtId="189" fontId="4" fillId="0" borderId="21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30" fillId="0" borderId="58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35" xfId="0" applyFont="1" applyBorder="1" applyAlignment="1">
      <alignment/>
    </xf>
    <xf numFmtId="0" fontId="0" fillId="0" borderId="0" xfId="0" applyFont="1" applyAlignment="1">
      <alignment/>
    </xf>
    <xf numFmtId="0" fontId="30" fillId="0" borderId="1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189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1" fontId="2" fillId="22" borderId="34" xfId="0" applyNumberFormat="1" applyFont="1" applyFill="1" applyBorder="1" applyAlignment="1">
      <alignment horizontal="center" vertical="center"/>
    </xf>
    <xf numFmtId="189" fontId="4" fillId="0" borderId="11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/>
    </xf>
    <xf numFmtId="1" fontId="2" fillId="22" borderId="34" xfId="0" applyNumberFormat="1" applyFont="1" applyFill="1" applyBorder="1" applyAlignment="1">
      <alignment horizontal="center"/>
    </xf>
    <xf numFmtId="0" fontId="29" fillId="0" borderId="6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0" fillId="0" borderId="6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0" fillId="0" borderId="5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wrapText="1"/>
    </xf>
    <xf numFmtId="0" fontId="30" fillId="0" borderId="52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27" fillId="24" borderId="0" xfId="0" applyFont="1" applyFill="1" applyAlignment="1">
      <alignment wrapText="1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3" fillId="0" borderId="5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28" fillId="0" borderId="27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E67"/>
  <sheetViews>
    <sheetView zoomScalePageLayoutView="0" workbookViewId="0" topLeftCell="A23">
      <selection activeCell="D36" sqref="D36:E36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80"/>
      <c r="B1" s="81"/>
      <c r="C1" s="82" t="s">
        <v>34</v>
      </c>
      <c r="D1" s="233" t="s">
        <v>290</v>
      </c>
      <c r="E1" s="234"/>
    </row>
    <row r="2" spans="1:5" ht="0.75" customHeight="1" thickBot="1">
      <c r="A2" s="83"/>
      <c r="B2" s="84"/>
      <c r="C2" s="84"/>
      <c r="D2" s="84"/>
      <c r="E2" s="85"/>
    </row>
    <row r="3" spans="1:5" ht="12.75">
      <c r="A3" s="86" t="s">
        <v>35</v>
      </c>
      <c r="B3" s="87" t="s">
        <v>36</v>
      </c>
      <c r="C3" s="87" t="s">
        <v>37</v>
      </c>
      <c r="D3" s="87" t="s">
        <v>38</v>
      </c>
      <c r="E3" s="88" t="s">
        <v>39</v>
      </c>
    </row>
    <row r="4" spans="1:5" ht="13.5" thickBot="1">
      <c r="A4" s="89" t="s">
        <v>40</v>
      </c>
      <c r="B4" s="90" t="s">
        <v>40</v>
      </c>
      <c r="C4" s="90" t="s">
        <v>40</v>
      </c>
      <c r="D4" s="90" t="s">
        <v>40</v>
      </c>
      <c r="E4" s="91" t="s">
        <v>40</v>
      </c>
    </row>
    <row r="5" spans="1:5" ht="13.5" thickBot="1">
      <c r="A5" s="227" t="s">
        <v>41</v>
      </c>
      <c r="B5" s="228"/>
      <c r="C5" s="228"/>
      <c r="D5" s="228"/>
      <c r="E5" s="229"/>
    </row>
    <row r="6" spans="1:5" ht="29.25" customHeight="1">
      <c r="A6" s="94" t="s">
        <v>189</v>
      </c>
      <c r="B6" s="93" t="s">
        <v>188</v>
      </c>
      <c r="C6" s="93" t="s">
        <v>138</v>
      </c>
      <c r="D6" s="94" t="s">
        <v>189</v>
      </c>
      <c r="E6" s="95" t="s">
        <v>81</v>
      </c>
    </row>
    <row r="7" spans="1:5" ht="14.25" customHeight="1">
      <c r="A7" s="96" t="s">
        <v>46</v>
      </c>
      <c r="B7" s="97" t="s">
        <v>62</v>
      </c>
      <c r="C7" s="97" t="s">
        <v>62</v>
      </c>
      <c r="D7" s="97" t="s">
        <v>62</v>
      </c>
      <c r="E7" s="98" t="s">
        <v>46</v>
      </c>
    </row>
    <row r="8" spans="1:5" ht="14.25" customHeight="1" thickBot="1">
      <c r="A8" s="99" t="s">
        <v>47</v>
      </c>
      <c r="B8" s="97" t="s">
        <v>116</v>
      </c>
      <c r="C8" s="100" t="s">
        <v>119</v>
      </c>
      <c r="D8" s="101" t="s">
        <v>92</v>
      </c>
      <c r="E8" s="98" t="s">
        <v>116</v>
      </c>
    </row>
    <row r="9" spans="1:5" ht="15.75" customHeight="1">
      <c r="A9" s="230" t="s">
        <v>170</v>
      </c>
      <c r="B9" s="231"/>
      <c r="C9" s="231"/>
      <c r="D9" s="231"/>
      <c r="E9" s="232"/>
    </row>
    <row r="10" spans="1:5" ht="12.75">
      <c r="A10" s="96" t="s">
        <v>48</v>
      </c>
      <c r="B10" s="97" t="s">
        <v>277</v>
      </c>
      <c r="C10" s="97" t="s">
        <v>48</v>
      </c>
      <c r="D10" s="97" t="s">
        <v>277</v>
      </c>
      <c r="E10" s="98" t="s">
        <v>48</v>
      </c>
    </row>
    <row r="11" spans="1:5" ht="13.5" thickBot="1">
      <c r="A11" s="89" t="s">
        <v>115</v>
      </c>
      <c r="B11" s="90"/>
      <c r="C11" s="90"/>
      <c r="D11" s="90"/>
      <c r="E11" s="91" t="s">
        <v>278</v>
      </c>
    </row>
    <row r="12" spans="1:5" ht="13.5" thickBot="1">
      <c r="A12" s="227" t="s">
        <v>42</v>
      </c>
      <c r="B12" s="228"/>
      <c r="C12" s="228"/>
      <c r="D12" s="228"/>
      <c r="E12" s="229"/>
    </row>
    <row r="13" spans="1:5" ht="30" customHeight="1">
      <c r="A13" s="92" t="s">
        <v>171</v>
      </c>
      <c r="B13" s="93" t="s">
        <v>149</v>
      </c>
      <c r="C13" s="180" t="s">
        <v>274</v>
      </c>
      <c r="D13" s="93" t="s">
        <v>276</v>
      </c>
      <c r="E13" s="181" t="s">
        <v>274</v>
      </c>
    </row>
    <row r="14" spans="1:5" ht="27" customHeight="1">
      <c r="A14" s="109" t="s">
        <v>125</v>
      </c>
      <c r="B14" s="101" t="s">
        <v>87</v>
      </c>
      <c r="C14" s="101" t="s">
        <v>275</v>
      </c>
      <c r="D14" s="101" t="s">
        <v>117</v>
      </c>
      <c r="E14" s="108" t="s">
        <v>113</v>
      </c>
    </row>
    <row r="15" spans="1:5" ht="12.75">
      <c r="A15" s="109" t="s">
        <v>90</v>
      </c>
      <c r="B15" s="176" t="s">
        <v>173</v>
      </c>
      <c r="C15" s="101" t="s">
        <v>193</v>
      </c>
      <c r="D15" s="101" t="s">
        <v>222</v>
      </c>
      <c r="E15" s="108" t="s">
        <v>60</v>
      </c>
    </row>
    <row r="16" spans="1:5" ht="25.5">
      <c r="A16" s="116" t="s">
        <v>114</v>
      </c>
      <c r="B16" s="101" t="s">
        <v>223</v>
      </c>
      <c r="C16" s="101" t="s">
        <v>128</v>
      </c>
      <c r="D16" s="101" t="s">
        <v>55</v>
      </c>
      <c r="E16" s="108" t="s">
        <v>118</v>
      </c>
    </row>
    <row r="17" spans="1:5" ht="15.75" customHeight="1">
      <c r="A17" s="99" t="s">
        <v>146</v>
      </c>
      <c r="B17" s="97" t="s">
        <v>59</v>
      </c>
      <c r="C17" s="172" t="s">
        <v>56</v>
      </c>
      <c r="D17" s="101" t="s">
        <v>146</v>
      </c>
      <c r="E17" s="98" t="s">
        <v>49</v>
      </c>
    </row>
    <row r="18" spans="1:5" ht="15.75" customHeight="1">
      <c r="A18" s="96" t="s">
        <v>49</v>
      </c>
      <c r="B18" s="177" t="s">
        <v>49</v>
      </c>
      <c r="C18" s="100" t="s">
        <v>49</v>
      </c>
      <c r="D18" s="97" t="s">
        <v>49</v>
      </c>
      <c r="E18" s="214" t="s">
        <v>50</v>
      </c>
    </row>
    <row r="19" spans="1:5" ht="15.75" customHeight="1">
      <c r="A19" s="96" t="s">
        <v>50</v>
      </c>
      <c r="B19" s="177" t="s">
        <v>50</v>
      </c>
      <c r="C19" s="97" t="s">
        <v>50</v>
      </c>
      <c r="D19" s="100" t="s">
        <v>50</v>
      </c>
      <c r="E19" s="98" t="s">
        <v>271</v>
      </c>
    </row>
    <row r="20" spans="1:5" ht="15.75" customHeight="1">
      <c r="A20" s="96" t="s">
        <v>271</v>
      </c>
      <c r="B20" s="97" t="s">
        <v>271</v>
      </c>
      <c r="C20" s="97" t="s">
        <v>271</v>
      </c>
      <c r="D20" s="204" t="s">
        <v>271</v>
      </c>
      <c r="E20" s="98"/>
    </row>
    <row r="21" spans="1:5" ht="15" customHeight="1" thickBot="1">
      <c r="A21" s="209"/>
      <c r="B21" s="105"/>
      <c r="C21" s="105" t="s">
        <v>281</v>
      </c>
      <c r="D21" s="106"/>
      <c r="E21" s="215"/>
    </row>
    <row r="22" spans="1:5" ht="13.5" thickBot="1">
      <c r="A22" s="227" t="s">
        <v>43</v>
      </c>
      <c r="B22" s="228"/>
      <c r="C22" s="228"/>
      <c r="D22" s="228"/>
      <c r="E22" s="229"/>
    </row>
    <row r="23" spans="1:5" ht="12.75">
      <c r="A23" s="111" t="s">
        <v>74</v>
      </c>
      <c r="B23" s="112" t="s">
        <v>111</v>
      </c>
      <c r="C23" s="112" t="s">
        <v>53</v>
      </c>
      <c r="D23" s="104" t="s">
        <v>74</v>
      </c>
      <c r="E23" s="113" t="s">
        <v>111</v>
      </c>
    </row>
    <row r="24" spans="1:5" ht="12.75">
      <c r="A24" s="96" t="s">
        <v>157</v>
      </c>
      <c r="B24" s="97" t="s">
        <v>54</v>
      </c>
      <c r="C24" s="97" t="s">
        <v>120</v>
      </c>
      <c r="D24" s="97" t="s">
        <v>139</v>
      </c>
      <c r="E24" s="98" t="s">
        <v>51</v>
      </c>
    </row>
    <row r="25" spans="1:5" ht="13.5" thickBot="1">
      <c r="A25" s="102"/>
      <c r="B25" s="90"/>
      <c r="C25" s="196" t="s">
        <v>150</v>
      </c>
      <c r="D25" s="90"/>
      <c r="E25" s="220"/>
    </row>
    <row r="26" spans="1:5" ht="13.5" thickBot="1">
      <c r="A26" s="227" t="s">
        <v>44</v>
      </c>
      <c r="B26" s="228"/>
      <c r="C26" s="228"/>
      <c r="D26" s="228"/>
      <c r="E26" s="229"/>
    </row>
    <row r="27" spans="1:5" ht="25.5">
      <c r="A27" s="200" t="s">
        <v>208</v>
      </c>
      <c r="B27" s="93" t="s">
        <v>273</v>
      </c>
      <c r="C27" s="94" t="s">
        <v>230</v>
      </c>
      <c r="D27" s="180" t="s">
        <v>210</v>
      </c>
      <c r="E27" s="95" t="s">
        <v>211</v>
      </c>
    </row>
    <row r="28" spans="1:5" ht="27" customHeight="1">
      <c r="A28" s="99" t="s">
        <v>172</v>
      </c>
      <c r="B28" s="114" t="s">
        <v>93</v>
      </c>
      <c r="C28" s="101" t="s">
        <v>209</v>
      </c>
      <c r="D28" s="101" t="s">
        <v>129</v>
      </c>
      <c r="E28" s="98" t="s">
        <v>121</v>
      </c>
    </row>
    <row r="29" spans="1:5" ht="12.75">
      <c r="A29" s="109" t="s">
        <v>272</v>
      </c>
      <c r="B29" s="101" t="s">
        <v>55</v>
      </c>
      <c r="C29" s="101" t="s">
        <v>122</v>
      </c>
      <c r="D29" s="115" t="s">
        <v>58</v>
      </c>
      <c r="E29" s="108" t="s">
        <v>123</v>
      </c>
    </row>
    <row r="30" spans="1:5" ht="12.75">
      <c r="A30" s="109" t="s">
        <v>52</v>
      </c>
      <c r="B30" s="97" t="s">
        <v>79</v>
      </c>
      <c r="C30" s="110" t="s">
        <v>52</v>
      </c>
      <c r="D30" s="97" t="s">
        <v>47</v>
      </c>
      <c r="E30" s="98" t="s">
        <v>52</v>
      </c>
    </row>
    <row r="31" spans="1:5" ht="12.75">
      <c r="A31" s="116" t="s">
        <v>49</v>
      </c>
      <c r="B31" s="97" t="s">
        <v>52</v>
      </c>
      <c r="C31" s="97" t="s">
        <v>174</v>
      </c>
      <c r="D31" s="97" t="s">
        <v>49</v>
      </c>
      <c r="E31" s="98" t="s">
        <v>49</v>
      </c>
    </row>
    <row r="32" spans="1:5" ht="15.75" customHeight="1">
      <c r="A32" s="96" t="s">
        <v>50</v>
      </c>
      <c r="B32" s="97" t="s">
        <v>148</v>
      </c>
      <c r="C32" s="179" t="s">
        <v>147</v>
      </c>
      <c r="D32" s="97" t="s">
        <v>50</v>
      </c>
      <c r="E32" s="98" t="s">
        <v>50</v>
      </c>
    </row>
    <row r="33" spans="1:5" ht="15.75" customHeight="1">
      <c r="A33" s="201" t="s">
        <v>147</v>
      </c>
      <c r="B33" s="179" t="s">
        <v>147</v>
      </c>
      <c r="C33" s="101" t="s">
        <v>187</v>
      </c>
      <c r="D33" s="179"/>
      <c r="E33" s="198" t="s">
        <v>147</v>
      </c>
    </row>
    <row r="34" spans="1:5" ht="15.75" customHeight="1" thickBot="1">
      <c r="A34" s="202" t="s">
        <v>187</v>
      </c>
      <c r="B34" s="103" t="s">
        <v>187</v>
      </c>
      <c r="C34" s="90" t="s">
        <v>195</v>
      </c>
      <c r="D34" s="216" t="s">
        <v>187</v>
      </c>
      <c r="E34" s="203" t="s">
        <v>187</v>
      </c>
    </row>
    <row r="35" spans="1:5" ht="15.75" customHeight="1">
      <c r="A35" s="197"/>
      <c r="B35" s="197"/>
      <c r="C35" s="199"/>
      <c r="D35" s="197"/>
      <c r="E35" s="197"/>
    </row>
    <row r="36" spans="1:5" ht="14.25" thickBot="1">
      <c r="A36" s="102"/>
      <c r="B36" s="196"/>
      <c r="C36" s="194" t="s">
        <v>45</v>
      </c>
      <c r="D36" s="235" t="s">
        <v>290</v>
      </c>
      <c r="E36" s="236"/>
    </row>
    <row r="37" spans="1:5" ht="13.5" thickBot="1">
      <c r="A37" s="117" t="s">
        <v>35</v>
      </c>
      <c r="B37" s="118" t="s">
        <v>36</v>
      </c>
      <c r="C37" s="118" t="s">
        <v>37</v>
      </c>
      <c r="D37" s="118" t="s">
        <v>38</v>
      </c>
      <c r="E37" s="119" t="s">
        <v>39</v>
      </c>
    </row>
    <row r="38" spans="1:5" ht="13.5" thickBot="1">
      <c r="A38" s="120" t="s">
        <v>40</v>
      </c>
      <c r="B38" s="121" t="s">
        <v>40</v>
      </c>
      <c r="C38" s="121" t="s">
        <v>40</v>
      </c>
      <c r="D38" s="121" t="s">
        <v>40</v>
      </c>
      <c r="E38" s="122" t="s">
        <v>40</v>
      </c>
    </row>
    <row r="39" spans="1:5" ht="13.5" thickBot="1">
      <c r="A39" s="224" t="s">
        <v>41</v>
      </c>
      <c r="B39" s="225"/>
      <c r="C39" s="225"/>
      <c r="D39" s="225"/>
      <c r="E39" s="226"/>
    </row>
    <row r="40" spans="1:5" ht="25.5">
      <c r="A40" s="92" t="s">
        <v>140</v>
      </c>
      <c r="B40" s="93" t="s">
        <v>61</v>
      </c>
      <c r="C40" s="93" t="s">
        <v>141</v>
      </c>
      <c r="D40" s="94" t="s">
        <v>189</v>
      </c>
      <c r="E40" s="95" t="s">
        <v>142</v>
      </c>
    </row>
    <row r="41" spans="1:5" ht="16.5" customHeight="1">
      <c r="A41" s="99" t="s">
        <v>46</v>
      </c>
      <c r="B41" s="101" t="s">
        <v>62</v>
      </c>
      <c r="C41" s="115" t="s">
        <v>62</v>
      </c>
      <c r="D41" s="101" t="s">
        <v>46</v>
      </c>
      <c r="E41" s="108" t="s">
        <v>46</v>
      </c>
    </row>
    <row r="42" spans="1:5" ht="13.5" thickBot="1">
      <c r="A42" s="96" t="s">
        <v>47</v>
      </c>
      <c r="B42" s="97" t="s">
        <v>116</v>
      </c>
      <c r="C42" s="100" t="s">
        <v>119</v>
      </c>
      <c r="D42" s="97" t="s">
        <v>52</v>
      </c>
      <c r="E42" s="98" t="s">
        <v>116</v>
      </c>
    </row>
    <row r="43" spans="1:5" ht="13.5" thickBot="1">
      <c r="A43" s="224" t="s">
        <v>170</v>
      </c>
      <c r="B43" s="225"/>
      <c r="C43" s="225"/>
      <c r="D43" s="225"/>
      <c r="E43" s="226"/>
    </row>
    <row r="44" spans="1:5" ht="12.75">
      <c r="A44" s="166" t="s">
        <v>115</v>
      </c>
      <c r="B44" s="104" t="s">
        <v>277</v>
      </c>
      <c r="C44" s="104" t="s">
        <v>48</v>
      </c>
      <c r="D44" s="104" t="s">
        <v>277</v>
      </c>
      <c r="E44" s="218" t="s">
        <v>48</v>
      </c>
    </row>
    <row r="45" spans="1:5" ht="13.5" thickBot="1">
      <c r="A45" s="102" t="s">
        <v>48</v>
      </c>
      <c r="B45" s="105"/>
      <c r="C45" s="106"/>
      <c r="D45" s="107"/>
      <c r="E45" s="219" t="s">
        <v>169</v>
      </c>
    </row>
    <row r="46" spans="1:5" ht="13.5" thickBot="1">
      <c r="A46" s="227" t="s">
        <v>42</v>
      </c>
      <c r="B46" s="228"/>
      <c r="C46" s="228"/>
      <c r="D46" s="228"/>
      <c r="E46" s="229"/>
    </row>
    <row r="47" spans="1:5" ht="22.5" customHeight="1">
      <c r="A47" s="92" t="s">
        <v>171</v>
      </c>
      <c r="B47" s="217" t="s">
        <v>208</v>
      </c>
      <c r="C47" s="94" t="s">
        <v>230</v>
      </c>
      <c r="D47" s="93" t="s">
        <v>276</v>
      </c>
      <c r="E47" s="181" t="s">
        <v>210</v>
      </c>
    </row>
    <row r="48" spans="1:5" ht="27.75" customHeight="1">
      <c r="A48" s="99" t="s">
        <v>212</v>
      </c>
      <c r="B48" s="110" t="s">
        <v>124</v>
      </c>
      <c r="C48" s="101" t="s">
        <v>77</v>
      </c>
      <c r="D48" s="101" t="s">
        <v>57</v>
      </c>
      <c r="E48" s="108" t="s">
        <v>113</v>
      </c>
    </row>
    <row r="49" spans="1:5" ht="16.5" customHeight="1">
      <c r="A49" s="99" t="s">
        <v>194</v>
      </c>
      <c r="B49" s="110" t="s">
        <v>96</v>
      </c>
      <c r="C49" s="101" t="s">
        <v>279</v>
      </c>
      <c r="D49" s="101" t="s">
        <v>280</v>
      </c>
      <c r="E49" s="108" t="s">
        <v>64</v>
      </c>
    </row>
    <row r="50" spans="1:5" ht="29.25" customHeight="1">
      <c r="A50" s="96" t="s">
        <v>114</v>
      </c>
      <c r="B50" s="177" t="s">
        <v>65</v>
      </c>
      <c r="C50" s="97" t="s">
        <v>56</v>
      </c>
      <c r="D50" s="115" t="s">
        <v>58</v>
      </c>
      <c r="E50" s="98" t="s">
        <v>95</v>
      </c>
    </row>
    <row r="51" spans="1:5" ht="15.75" customHeight="1">
      <c r="A51" s="99" t="s">
        <v>146</v>
      </c>
      <c r="B51" s="172" t="s">
        <v>118</v>
      </c>
      <c r="C51" s="97" t="s">
        <v>49</v>
      </c>
      <c r="D51" s="101" t="s">
        <v>59</v>
      </c>
      <c r="E51" s="98" t="s">
        <v>123</v>
      </c>
    </row>
    <row r="52" spans="1:5" ht="15.75" customHeight="1">
      <c r="A52" s="96" t="s">
        <v>49</v>
      </c>
      <c r="B52" s="177" t="s">
        <v>49</v>
      </c>
      <c r="C52" s="97" t="s">
        <v>50</v>
      </c>
      <c r="D52" s="177" t="s">
        <v>49</v>
      </c>
      <c r="E52" s="108" t="s">
        <v>146</v>
      </c>
    </row>
    <row r="53" spans="1:5" ht="15.75" customHeight="1">
      <c r="A53" s="96" t="s">
        <v>50</v>
      </c>
      <c r="B53" s="97" t="s">
        <v>50</v>
      </c>
      <c r="C53" s="97" t="s">
        <v>271</v>
      </c>
      <c r="D53" s="177" t="s">
        <v>50</v>
      </c>
      <c r="E53" s="98" t="s">
        <v>148</v>
      </c>
    </row>
    <row r="54" spans="1:5" ht="13.5" thickBot="1">
      <c r="A54" s="209" t="s">
        <v>271</v>
      </c>
      <c r="B54" s="105" t="s">
        <v>271</v>
      </c>
      <c r="C54" s="90"/>
      <c r="D54" s="90" t="s">
        <v>271</v>
      </c>
      <c r="E54" s="106" t="s">
        <v>271</v>
      </c>
    </row>
    <row r="55" spans="1:5" ht="13.5" thickBot="1">
      <c r="A55" s="227" t="s">
        <v>43</v>
      </c>
      <c r="B55" s="228"/>
      <c r="C55" s="228"/>
      <c r="D55" s="228"/>
      <c r="E55" s="229"/>
    </row>
    <row r="56" spans="1:5" ht="12" customHeight="1">
      <c r="A56" s="111" t="s">
        <v>74</v>
      </c>
      <c r="B56" s="112" t="s">
        <v>111</v>
      </c>
      <c r="C56" s="112" t="s">
        <v>53</v>
      </c>
      <c r="D56" s="93" t="s">
        <v>74</v>
      </c>
      <c r="E56" s="113" t="s">
        <v>111</v>
      </c>
    </row>
    <row r="57" spans="1:5" ht="12" customHeight="1">
      <c r="A57" s="167" t="s">
        <v>169</v>
      </c>
      <c r="B57" s="123" t="s">
        <v>54</v>
      </c>
      <c r="C57" s="97" t="s">
        <v>120</v>
      </c>
      <c r="D57" s="97" t="s">
        <v>139</v>
      </c>
      <c r="E57" s="187" t="s">
        <v>150</v>
      </c>
    </row>
    <row r="58" spans="1:5" ht="12" customHeight="1">
      <c r="A58" s="167" t="s">
        <v>158</v>
      </c>
      <c r="B58" s="123"/>
      <c r="C58" s="192" t="s">
        <v>278</v>
      </c>
      <c r="D58" s="97"/>
      <c r="E58" s="187"/>
    </row>
    <row r="59" spans="1:5" ht="17.25" customHeight="1" thickBot="1">
      <c r="A59" s="221" t="s">
        <v>44</v>
      </c>
      <c r="B59" s="222"/>
      <c r="C59" s="222"/>
      <c r="D59" s="222"/>
      <c r="E59" s="223"/>
    </row>
    <row r="60" spans="1:5" ht="24.75" customHeight="1">
      <c r="A60" s="200" t="s">
        <v>274</v>
      </c>
      <c r="B60" s="180" t="s">
        <v>210</v>
      </c>
      <c r="C60" s="93" t="s">
        <v>149</v>
      </c>
      <c r="D60" s="180" t="s">
        <v>245</v>
      </c>
      <c r="E60" s="95" t="s">
        <v>211</v>
      </c>
    </row>
    <row r="61" spans="1:5" ht="23.25" customHeight="1">
      <c r="A61" s="178" t="s">
        <v>126</v>
      </c>
      <c r="B61" s="101" t="s">
        <v>284</v>
      </c>
      <c r="C61" s="101" t="s">
        <v>63</v>
      </c>
      <c r="D61" s="101" t="s">
        <v>190</v>
      </c>
      <c r="E61" s="108" t="s">
        <v>127</v>
      </c>
    </row>
    <row r="62" spans="1:5" ht="21" customHeight="1">
      <c r="A62" s="109" t="s">
        <v>272</v>
      </c>
      <c r="B62" s="97" t="s">
        <v>58</v>
      </c>
      <c r="C62" s="101" t="s">
        <v>112</v>
      </c>
      <c r="D62" s="101" t="s">
        <v>282</v>
      </c>
      <c r="E62" s="108" t="s">
        <v>52</v>
      </c>
    </row>
    <row r="63" spans="1:5" ht="12.75">
      <c r="A63" s="99" t="s">
        <v>52</v>
      </c>
      <c r="B63" s="101" t="s">
        <v>47</v>
      </c>
      <c r="C63" s="101" t="s">
        <v>52</v>
      </c>
      <c r="D63" s="97" t="s">
        <v>47</v>
      </c>
      <c r="E63" s="98" t="s">
        <v>49</v>
      </c>
    </row>
    <row r="64" spans="1:5" ht="12.75">
      <c r="A64" s="99" t="s">
        <v>49</v>
      </c>
      <c r="B64" s="97" t="s">
        <v>49</v>
      </c>
      <c r="C64" s="97" t="s">
        <v>174</v>
      </c>
      <c r="D64" s="97" t="s">
        <v>49</v>
      </c>
      <c r="E64" s="98" t="s">
        <v>50</v>
      </c>
    </row>
    <row r="65" spans="1:5" ht="12.75">
      <c r="A65" s="96" t="s">
        <v>50</v>
      </c>
      <c r="B65" s="97" t="s">
        <v>50</v>
      </c>
      <c r="C65" s="97" t="s">
        <v>147</v>
      </c>
      <c r="D65" s="97" t="s">
        <v>50</v>
      </c>
      <c r="E65" s="108"/>
    </row>
    <row r="66" spans="1:5" ht="12.75">
      <c r="A66" s="96" t="s">
        <v>147</v>
      </c>
      <c r="B66" s="101" t="s">
        <v>187</v>
      </c>
      <c r="C66" s="101" t="s">
        <v>187</v>
      </c>
      <c r="D66" s="97" t="s">
        <v>147</v>
      </c>
      <c r="E66" s="108" t="s">
        <v>187</v>
      </c>
    </row>
    <row r="67" spans="1:5" ht="13.5" thickBot="1">
      <c r="A67" s="202" t="s">
        <v>187</v>
      </c>
      <c r="B67" s="107"/>
      <c r="C67" s="90" t="s">
        <v>195</v>
      </c>
      <c r="D67" s="216" t="s">
        <v>187</v>
      </c>
      <c r="E67" s="124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1:E1"/>
    <mergeCell ref="D36:E36"/>
    <mergeCell ref="A26:E26"/>
    <mergeCell ref="A5:E5"/>
    <mergeCell ref="A12:E12"/>
    <mergeCell ref="A22:E22"/>
    <mergeCell ref="A59:E59"/>
    <mergeCell ref="A39:E39"/>
    <mergeCell ref="A46:E46"/>
    <mergeCell ref="A55:E55"/>
    <mergeCell ref="A9:E9"/>
    <mergeCell ref="A43:E43"/>
  </mergeCells>
  <printOptions/>
  <pageMargins left="0.21" right="0.18" top="0.47" bottom="0.17" header="0.17" footer="0.17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244" t="s">
        <v>9</v>
      </c>
      <c r="B1" s="240" t="s">
        <v>7</v>
      </c>
      <c r="C1" s="240" t="s">
        <v>8</v>
      </c>
      <c r="D1" s="246" t="s">
        <v>3</v>
      </c>
      <c r="E1" s="246"/>
      <c r="F1" s="246"/>
      <c r="G1" s="240" t="s">
        <v>4</v>
      </c>
      <c r="H1" s="240" t="s">
        <v>5</v>
      </c>
      <c r="I1" s="242" t="s">
        <v>6</v>
      </c>
    </row>
    <row r="2" spans="1:9" ht="15" thickBot="1">
      <c r="A2" s="245"/>
      <c r="B2" s="241"/>
      <c r="C2" s="241"/>
      <c r="D2" s="25" t="s">
        <v>0</v>
      </c>
      <c r="E2" s="25" t="s">
        <v>1</v>
      </c>
      <c r="F2" s="25" t="s">
        <v>2</v>
      </c>
      <c r="G2" s="241"/>
      <c r="H2" s="241"/>
      <c r="I2" s="243"/>
    </row>
    <row r="3" spans="1:9" ht="15.75" thickBot="1">
      <c r="A3" s="126" t="s">
        <v>183</v>
      </c>
      <c r="B3" s="127"/>
      <c r="C3" s="127"/>
      <c r="D3" s="127"/>
      <c r="E3" s="127"/>
      <c r="F3" s="127"/>
      <c r="G3" s="127"/>
      <c r="H3" s="127"/>
      <c r="I3" s="128"/>
    </row>
    <row r="4" spans="1:10" ht="15">
      <c r="A4" s="129" t="s">
        <v>11</v>
      </c>
      <c r="B4" s="130"/>
      <c r="C4" s="131">
        <f>C5+C6+C7</f>
        <v>355</v>
      </c>
      <c r="D4" s="132"/>
      <c r="E4" s="132"/>
      <c r="F4" s="132"/>
      <c r="G4" s="131">
        <f>G5+G6+G7</f>
        <v>272.89</v>
      </c>
      <c r="H4" s="132"/>
      <c r="I4" s="134"/>
      <c r="J4">
        <f>G4*100/G31</f>
        <v>17.350143689122863</v>
      </c>
    </row>
    <row r="5" spans="1:9" ht="17.25" customHeight="1">
      <c r="A5" s="7" t="s">
        <v>214</v>
      </c>
      <c r="B5" s="1" t="s">
        <v>252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164" t="s">
        <v>159</v>
      </c>
      <c r="C7" s="64">
        <v>180</v>
      </c>
      <c r="D7" s="64">
        <v>0.07</v>
      </c>
      <c r="E7" s="64">
        <v>0.02</v>
      </c>
      <c r="F7" s="64">
        <v>5</v>
      </c>
      <c r="G7" s="64">
        <v>20.46</v>
      </c>
      <c r="H7" s="158">
        <v>0.04</v>
      </c>
      <c r="I7" s="79" t="s">
        <v>70</v>
      </c>
    </row>
    <row r="8" spans="1:10" ht="15">
      <c r="A8" s="129" t="s">
        <v>168</v>
      </c>
      <c r="B8" s="75"/>
      <c r="C8" s="154">
        <v>0.05</v>
      </c>
      <c r="D8" s="73"/>
      <c r="E8" s="66"/>
      <c r="F8" s="66"/>
      <c r="G8" s="68">
        <f>G9</f>
        <v>44.84</v>
      </c>
      <c r="H8" s="78"/>
      <c r="I8" s="160"/>
      <c r="J8">
        <f>G8*100/G31</f>
        <v>2.850893924366115</v>
      </c>
    </row>
    <row r="9" spans="1:10" ht="15">
      <c r="A9" s="8" t="s">
        <v>215</v>
      </c>
      <c r="B9" s="4" t="s">
        <v>255</v>
      </c>
      <c r="C9" s="11" t="s">
        <v>256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  <c r="J9" s="173"/>
    </row>
    <row r="10" spans="1:10" ht="15">
      <c r="A10" s="147" t="s">
        <v>12</v>
      </c>
      <c r="B10" s="148"/>
      <c r="C10" s="149">
        <f>C11+C12+C13+C14+C15+C16+1.7+C18</f>
        <v>531.7</v>
      </c>
      <c r="D10" s="130"/>
      <c r="E10" s="130"/>
      <c r="F10" s="130"/>
      <c r="G10" s="149">
        <f>G11+G12+G13+G14+G15+G16+G17+G18</f>
        <v>544.0699999999999</v>
      </c>
      <c r="H10" s="130"/>
      <c r="I10" s="150"/>
      <c r="J10">
        <f>G10*100/G31</f>
        <v>34.59156684723175</v>
      </c>
    </row>
    <row r="11" spans="1:10" ht="15">
      <c r="A11" s="138" t="s">
        <v>216</v>
      </c>
      <c r="B11" s="1" t="s">
        <v>260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173"/>
    </row>
    <row r="12" spans="1:9" ht="30" customHeight="1">
      <c r="A12" s="139"/>
      <c r="B12" s="4" t="s">
        <v>184</v>
      </c>
      <c r="C12" s="13">
        <v>150</v>
      </c>
      <c r="D12" s="13">
        <v>4.66</v>
      </c>
      <c r="E12" s="13">
        <v>5.66</v>
      </c>
      <c r="F12" s="13">
        <v>4.14</v>
      </c>
      <c r="G12" s="13">
        <v>86.3</v>
      </c>
      <c r="H12" s="18">
        <v>3.16</v>
      </c>
      <c r="I12" s="20" t="s">
        <v>185</v>
      </c>
    </row>
    <row r="13" spans="1:10" ht="15">
      <c r="A13" s="140"/>
      <c r="B13" s="5" t="s">
        <v>270</v>
      </c>
      <c r="C13" s="13">
        <v>60</v>
      </c>
      <c r="D13" s="13">
        <v>19.09</v>
      </c>
      <c r="E13" s="13">
        <v>11.17</v>
      </c>
      <c r="F13" s="13">
        <v>12.73</v>
      </c>
      <c r="G13" s="13">
        <v>228.91</v>
      </c>
      <c r="H13" s="17">
        <v>33.01</v>
      </c>
      <c r="I13" s="20">
        <v>407</v>
      </c>
      <c r="J13" s="173"/>
    </row>
    <row r="14" spans="1:10" ht="15">
      <c r="A14" s="140"/>
      <c r="B14" s="5" t="s">
        <v>264</v>
      </c>
      <c r="C14" s="13">
        <v>110</v>
      </c>
      <c r="D14" s="13">
        <v>2.63</v>
      </c>
      <c r="E14" s="13">
        <v>2.6</v>
      </c>
      <c r="F14" s="13">
        <v>16.69</v>
      </c>
      <c r="G14" s="13">
        <v>100.96</v>
      </c>
      <c r="H14" s="18">
        <v>14.12</v>
      </c>
      <c r="I14" s="20">
        <v>339</v>
      </c>
      <c r="J14" s="173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9" ht="15">
      <c r="A16" s="8"/>
      <c r="B16" s="2" t="s">
        <v>241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3" t="s">
        <v>254</v>
      </c>
    </row>
    <row r="17" spans="1:9" ht="15">
      <c r="A17" s="65"/>
      <c r="B17" s="3" t="s">
        <v>283</v>
      </c>
      <c r="C17" s="12" t="s">
        <v>253</v>
      </c>
      <c r="D17" s="12">
        <v>0.11</v>
      </c>
      <c r="E17" s="12">
        <v>0.01</v>
      </c>
      <c r="F17" s="12">
        <v>0.51</v>
      </c>
      <c r="G17" s="12">
        <v>2.56</v>
      </c>
      <c r="H17" s="16">
        <v>0.17</v>
      </c>
      <c r="I17" s="63" t="s">
        <v>254</v>
      </c>
    </row>
    <row r="18" spans="1:9" ht="15.75" thickBot="1">
      <c r="A18" s="26"/>
      <c r="B18" s="27" t="s">
        <v>176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63" t="s">
        <v>254</v>
      </c>
    </row>
    <row r="19" spans="1:10" ht="15">
      <c r="A19" s="147" t="s">
        <v>13</v>
      </c>
      <c r="B19" s="148"/>
      <c r="C19" s="149">
        <f>C20+C21</f>
        <v>210</v>
      </c>
      <c r="D19" s="130"/>
      <c r="E19" s="130"/>
      <c r="F19" s="130"/>
      <c r="G19" s="149">
        <f>G20+G21</f>
        <v>287.78</v>
      </c>
      <c r="H19" s="130"/>
      <c r="I19" s="150"/>
      <c r="J19">
        <f>G19*100/G31</f>
        <v>18.296838839297067</v>
      </c>
    </row>
    <row r="20" spans="1:10" ht="15">
      <c r="A20" s="9" t="s">
        <v>217</v>
      </c>
      <c r="B20" s="3" t="s">
        <v>152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173"/>
    </row>
    <row r="21" spans="1:9" ht="15.75" thickBot="1">
      <c r="A21" s="26"/>
      <c r="B21" s="164" t="s">
        <v>143</v>
      </c>
      <c r="C21" s="64">
        <v>60</v>
      </c>
      <c r="D21" s="64">
        <v>5.1</v>
      </c>
      <c r="E21" s="64">
        <v>6.85</v>
      </c>
      <c r="F21" s="64">
        <v>31.12</v>
      </c>
      <c r="G21" s="64">
        <v>208.28</v>
      </c>
      <c r="H21" s="159">
        <v>0.26</v>
      </c>
      <c r="I21" s="61">
        <v>460</v>
      </c>
    </row>
    <row r="22" spans="1:10" ht="15">
      <c r="A22" s="147" t="s">
        <v>14</v>
      </c>
      <c r="B22" s="148"/>
      <c r="C22" s="163">
        <f>C23+C24+C25+C26+C27+C28+C29+C30</f>
        <v>441.8</v>
      </c>
      <c r="D22" s="130"/>
      <c r="E22" s="130"/>
      <c r="F22" s="130"/>
      <c r="G22" s="161">
        <f>G24+G25+G26+G27+G28+G29+G30</f>
        <v>423.26000000000005</v>
      </c>
      <c r="H22" s="130"/>
      <c r="I22" s="150"/>
      <c r="J22">
        <f>G22*100/G31</f>
        <v>26.910556699982205</v>
      </c>
    </row>
    <row r="23" spans="1:9" ht="26.25" customHeight="1">
      <c r="A23" s="182" t="s">
        <v>289</v>
      </c>
      <c r="B23" s="195" t="s">
        <v>250</v>
      </c>
      <c r="C23" s="183">
        <v>40</v>
      </c>
      <c r="D23" s="185">
        <v>1.14</v>
      </c>
      <c r="E23" s="185">
        <v>1.58</v>
      </c>
      <c r="F23" s="185">
        <v>2.65</v>
      </c>
      <c r="G23" s="184">
        <v>29.34</v>
      </c>
      <c r="H23" s="185">
        <v>3.54</v>
      </c>
      <c r="I23" s="185">
        <v>11</v>
      </c>
    </row>
    <row r="24" spans="1:9" ht="27.75" customHeight="1">
      <c r="A24" s="8"/>
      <c r="B24" s="4" t="s">
        <v>186</v>
      </c>
      <c r="C24" s="10">
        <v>90</v>
      </c>
      <c r="D24" s="10">
        <v>14.73</v>
      </c>
      <c r="E24" s="10">
        <v>6.72</v>
      </c>
      <c r="F24" s="10">
        <v>5.01</v>
      </c>
      <c r="G24" s="10">
        <v>139.8</v>
      </c>
      <c r="H24" s="10">
        <v>1.05</v>
      </c>
      <c r="I24" s="24">
        <v>272</v>
      </c>
    </row>
    <row r="25" spans="1:9" ht="25.5" customHeight="1">
      <c r="A25" s="140"/>
      <c r="B25" s="5" t="s">
        <v>227</v>
      </c>
      <c r="C25" s="13">
        <v>110</v>
      </c>
      <c r="D25" s="13">
        <v>4.1</v>
      </c>
      <c r="E25" s="13">
        <v>3.38</v>
      </c>
      <c r="F25" s="13">
        <v>26.14</v>
      </c>
      <c r="G25" s="13">
        <v>151.5</v>
      </c>
      <c r="H25" s="17">
        <v>0</v>
      </c>
      <c r="I25" s="20" t="s">
        <v>228</v>
      </c>
    </row>
    <row r="26" spans="1:9" ht="15">
      <c r="A26" s="140"/>
      <c r="B26" s="2" t="s">
        <v>161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5">
      <c r="A27" s="8"/>
      <c r="B27" s="5" t="s">
        <v>240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3" t="s">
        <v>254</v>
      </c>
    </row>
    <row r="28" spans="1:9" ht="15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63" t="s">
        <v>254</v>
      </c>
    </row>
    <row r="29" spans="1:9" ht="15">
      <c r="A29" s="9"/>
      <c r="B29" s="3" t="s">
        <v>153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3" t="s">
        <v>254</v>
      </c>
    </row>
    <row r="30" spans="1:9" ht="15">
      <c r="A30" s="8"/>
      <c r="B30" s="3" t="s">
        <v>181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3" t="s">
        <v>254</v>
      </c>
    </row>
    <row r="31" spans="1:9" ht="39" customHeight="1" thickBot="1">
      <c r="A31" s="142" t="s">
        <v>27</v>
      </c>
      <c r="B31" s="143"/>
      <c r="C31" s="143"/>
      <c r="D31" s="33">
        <f>SUM(D5:D30)</f>
        <v>74.95</v>
      </c>
      <c r="E31" s="33">
        <f>SUM(E5:E30)</f>
        <v>60.489999999999995</v>
      </c>
      <c r="F31" s="33">
        <f>SUM(F5:F30)</f>
        <v>186.07</v>
      </c>
      <c r="G31" s="52">
        <f>G4+G8+G10+G19+G22</f>
        <v>1572.84</v>
      </c>
      <c r="H31" s="33">
        <f>SUM(H5:H30)</f>
        <v>68.33</v>
      </c>
      <c r="I31" s="144"/>
    </row>
    <row r="32" spans="1:9" ht="12.75" hidden="1">
      <c r="A32" s="247"/>
      <c r="B32" s="247"/>
      <c r="C32" s="247"/>
      <c r="D32" s="247"/>
      <c r="E32" s="247"/>
      <c r="F32" s="247"/>
      <c r="G32" s="247"/>
      <c r="H32" s="247"/>
      <c r="I32" s="247"/>
    </row>
    <row r="33" spans="1:9" ht="15.75">
      <c r="A33" s="239" t="s">
        <v>71</v>
      </c>
      <c r="B33" s="239"/>
      <c r="C33" s="239"/>
      <c r="D33" s="239"/>
      <c r="E33" s="239"/>
      <c r="F33" s="239"/>
      <c r="G33" s="239"/>
      <c r="H33" s="239"/>
      <c r="I33" s="239"/>
    </row>
    <row r="34" spans="1:9" ht="15.75">
      <c r="A34" s="237" t="s">
        <v>192</v>
      </c>
      <c r="B34" s="238"/>
      <c r="C34" s="238"/>
      <c r="D34" s="238"/>
      <c r="E34" s="238"/>
      <c r="F34" s="238"/>
      <c r="G34" s="238"/>
      <c r="H34" s="238"/>
      <c r="I34" s="238"/>
    </row>
  </sheetData>
  <sheetProtection/>
  <mergeCells count="10">
    <mergeCell ref="A33:I33"/>
    <mergeCell ref="A34:I34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7"/>
  <sheetViews>
    <sheetView zoomScalePageLayoutView="0" workbookViewId="0" topLeftCell="A17">
      <selection activeCell="A25" sqref="A25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244" t="s">
        <v>9</v>
      </c>
      <c r="B1" s="240" t="s">
        <v>7</v>
      </c>
      <c r="C1" s="240" t="s">
        <v>8</v>
      </c>
      <c r="D1" s="246" t="s">
        <v>3</v>
      </c>
      <c r="E1" s="246"/>
      <c r="F1" s="246"/>
      <c r="G1" s="240" t="s">
        <v>4</v>
      </c>
      <c r="H1" s="240" t="s">
        <v>5</v>
      </c>
      <c r="I1" s="242" t="s">
        <v>6</v>
      </c>
    </row>
    <row r="2" spans="1:9" ht="15" thickBot="1">
      <c r="A2" s="245"/>
      <c r="B2" s="241"/>
      <c r="C2" s="241"/>
      <c r="D2" s="25" t="s">
        <v>0</v>
      </c>
      <c r="E2" s="25" t="s">
        <v>1</v>
      </c>
      <c r="F2" s="25" t="s">
        <v>2</v>
      </c>
      <c r="G2" s="241"/>
      <c r="H2" s="241"/>
      <c r="I2" s="243"/>
    </row>
    <row r="3" spans="1:9" ht="15.75" customHeight="1" thickBot="1">
      <c r="A3" s="126" t="s">
        <v>28</v>
      </c>
      <c r="B3" s="127"/>
      <c r="C3" s="127"/>
      <c r="D3" s="127"/>
      <c r="E3" s="127"/>
      <c r="F3" s="127"/>
      <c r="G3" s="127"/>
      <c r="H3" s="127"/>
      <c r="I3" s="128"/>
    </row>
    <row r="4" spans="1:10" ht="15">
      <c r="A4" s="129" t="s">
        <v>11</v>
      </c>
      <c r="B4" s="130"/>
      <c r="C4" s="131">
        <f>C5+C6+C7</f>
        <v>355</v>
      </c>
      <c r="D4" s="132"/>
      <c r="E4" s="132"/>
      <c r="F4" s="132"/>
      <c r="G4" s="131">
        <f>G5+G6+G7</f>
        <v>361.11</v>
      </c>
      <c r="H4" s="132"/>
      <c r="I4" s="134"/>
      <c r="J4">
        <f>G4*100/G31</f>
        <v>22.6263651572398</v>
      </c>
    </row>
    <row r="5" spans="1:9" ht="13.5" customHeight="1">
      <c r="A5" s="7" t="s">
        <v>214</v>
      </c>
      <c r="B5" s="1" t="s">
        <v>145</v>
      </c>
      <c r="C5" s="10">
        <v>150</v>
      </c>
      <c r="D5" s="10">
        <v>5.94</v>
      </c>
      <c r="E5" s="10">
        <v>6.76</v>
      </c>
      <c r="F5" s="10">
        <v>22.46</v>
      </c>
      <c r="G5" s="10">
        <v>175.4</v>
      </c>
      <c r="H5" s="14">
        <v>1.76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178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69">
        <v>395</v>
      </c>
    </row>
    <row r="8" spans="1:10" ht="15">
      <c r="A8" s="129" t="s">
        <v>168</v>
      </c>
      <c r="B8" s="75"/>
      <c r="C8" s="154">
        <v>0.05</v>
      </c>
      <c r="D8" s="73"/>
      <c r="E8" s="77"/>
      <c r="F8" s="77"/>
      <c r="G8" s="153">
        <f>G9+G10</f>
        <v>111.21</v>
      </c>
      <c r="H8" s="77"/>
      <c r="I8" s="72"/>
      <c r="J8">
        <f>G8*100/G31</f>
        <v>6.968176093535594</v>
      </c>
    </row>
    <row r="9" spans="1:9" ht="15">
      <c r="A9" s="65" t="s">
        <v>215</v>
      </c>
      <c r="B9" s="2" t="s">
        <v>232</v>
      </c>
      <c r="C9" s="11">
        <v>180</v>
      </c>
      <c r="D9" s="11">
        <v>0.9</v>
      </c>
      <c r="E9" s="11">
        <v>0</v>
      </c>
      <c r="F9" s="189">
        <v>18.18</v>
      </c>
      <c r="G9" s="11">
        <v>75.96</v>
      </c>
      <c r="H9" s="11">
        <v>5.4</v>
      </c>
      <c r="I9" s="190">
        <v>418</v>
      </c>
    </row>
    <row r="10" spans="1:9" ht="15">
      <c r="A10" s="9"/>
      <c r="B10" s="4" t="s">
        <v>242</v>
      </c>
      <c r="C10" s="11">
        <v>10</v>
      </c>
      <c r="D10" s="12">
        <v>1.14</v>
      </c>
      <c r="E10" s="12">
        <v>0.12</v>
      </c>
      <c r="F10" s="12">
        <v>7.35</v>
      </c>
      <c r="G10" s="12">
        <v>35.25</v>
      </c>
      <c r="H10" s="16">
        <v>0</v>
      </c>
      <c r="I10" s="205">
        <v>123</v>
      </c>
    </row>
    <row r="11" spans="1:10" ht="15">
      <c r="A11" s="147" t="s">
        <v>12</v>
      </c>
      <c r="B11" s="148"/>
      <c r="C11" s="149">
        <f>C12+C13+C14+C15+C16+C17+C18+1.7+C20</f>
        <v>571.7</v>
      </c>
      <c r="D11" s="130"/>
      <c r="E11" s="130"/>
      <c r="F11" s="130"/>
      <c r="G11" s="149">
        <f>G12+G13+G14+G15+G16+G17+G18+G19+G20</f>
        <v>589.1399999999999</v>
      </c>
      <c r="H11" s="130"/>
      <c r="I11" s="150"/>
      <c r="J11">
        <f>G11*100/G31</f>
        <v>36.9142277110472</v>
      </c>
    </row>
    <row r="12" spans="1:10" ht="15.75" customHeight="1">
      <c r="A12" s="138" t="s">
        <v>216</v>
      </c>
      <c r="B12" s="36" t="s">
        <v>203</v>
      </c>
      <c r="C12" s="10">
        <v>40</v>
      </c>
      <c r="D12" s="10">
        <v>0.73</v>
      </c>
      <c r="E12" s="10">
        <v>2.04</v>
      </c>
      <c r="F12" s="10">
        <v>3.11</v>
      </c>
      <c r="G12" s="10">
        <v>34.41</v>
      </c>
      <c r="H12" s="19">
        <v>7.33</v>
      </c>
      <c r="I12" s="24">
        <v>21</v>
      </c>
      <c r="J12" s="173"/>
    </row>
    <row r="13" spans="1:9" ht="13.5" customHeight="1">
      <c r="A13" s="139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140"/>
      <c r="B14" s="5" t="s">
        <v>85</v>
      </c>
      <c r="C14" s="13">
        <v>80</v>
      </c>
      <c r="D14" s="13">
        <v>10.93</v>
      </c>
      <c r="E14" s="13">
        <v>12.46</v>
      </c>
      <c r="F14" s="53">
        <v>6</v>
      </c>
      <c r="G14" s="13">
        <v>180.5</v>
      </c>
      <c r="H14" s="17">
        <v>0.31</v>
      </c>
      <c r="I14" s="20">
        <v>312</v>
      </c>
    </row>
    <row r="15" spans="1:9" ht="15">
      <c r="A15" s="141"/>
      <c r="B15" s="2" t="s">
        <v>229</v>
      </c>
      <c r="C15" s="11">
        <v>110</v>
      </c>
      <c r="D15" s="11">
        <v>4.3</v>
      </c>
      <c r="E15" s="11">
        <v>2.57</v>
      </c>
      <c r="F15" s="11">
        <v>19.44</v>
      </c>
      <c r="G15" s="11">
        <v>117.94</v>
      </c>
      <c r="H15" s="15">
        <v>0</v>
      </c>
      <c r="I15" s="20">
        <v>330</v>
      </c>
    </row>
    <row r="16" spans="1:9" ht="15">
      <c r="A16" s="8"/>
      <c r="B16" s="2" t="s">
        <v>80</v>
      </c>
      <c r="C16" s="55">
        <v>20</v>
      </c>
      <c r="D16" s="55">
        <v>0.36</v>
      </c>
      <c r="E16" s="55">
        <v>1.77</v>
      </c>
      <c r="F16" s="55">
        <v>1.73</v>
      </c>
      <c r="G16" s="55">
        <v>24.49</v>
      </c>
      <c r="H16" s="56">
        <v>0.47</v>
      </c>
      <c r="I16" s="57">
        <v>355</v>
      </c>
    </row>
    <row r="17" spans="1:9" ht="15">
      <c r="A17" s="65"/>
      <c r="B17" s="2" t="s">
        <v>151</v>
      </c>
      <c r="C17" s="11">
        <v>150</v>
      </c>
      <c r="D17" s="11">
        <v>0.24</v>
      </c>
      <c r="E17" s="11">
        <v>0</v>
      </c>
      <c r="F17" s="11">
        <v>9.27</v>
      </c>
      <c r="G17" s="11">
        <v>37.85</v>
      </c>
      <c r="H17" s="15">
        <v>0</v>
      </c>
      <c r="I17" s="20">
        <v>376</v>
      </c>
    </row>
    <row r="18" spans="1:9" ht="15">
      <c r="A18" s="65"/>
      <c r="B18" s="2" t="s">
        <v>241</v>
      </c>
      <c r="C18" s="11">
        <v>10</v>
      </c>
      <c r="D18" s="11">
        <v>0.66</v>
      </c>
      <c r="E18" s="11">
        <v>0.12</v>
      </c>
      <c r="F18" s="11">
        <v>3.96</v>
      </c>
      <c r="G18" s="11">
        <v>19.8</v>
      </c>
      <c r="H18" s="15">
        <v>0</v>
      </c>
      <c r="I18" s="63" t="s">
        <v>254</v>
      </c>
    </row>
    <row r="19" spans="1:9" ht="15">
      <c r="A19" s="65"/>
      <c r="B19" s="3" t="s">
        <v>283</v>
      </c>
      <c r="C19" s="12" t="s">
        <v>253</v>
      </c>
      <c r="D19" s="12">
        <v>0.11</v>
      </c>
      <c r="E19" s="12">
        <v>0.01</v>
      </c>
      <c r="F19" s="12">
        <v>0.51</v>
      </c>
      <c r="G19" s="12">
        <v>2.56</v>
      </c>
      <c r="H19" s="16">
        <v>0.17</v>
      </c>
      <c r="I19" s="63" t="s">
        <v>254</v>
      </c>
    </row>
    <row r="20" spans="1:9" ht="15.75" thickBot="1">
      <c r="A20" s="26"/>
      <c r="B20" s="27" t="s">
        <v>176</v>
      </c>
      <c r="C20" s="28">
        <v>10</v>
      </c>
      <c r="D20" s="28">
        <v>0.76</v>
      </c>
      <c r="E20" s="28">
        <v>0.08</v>
      </c>
      <c r="F20" s="28">
        <v>4.9</v>
      </c>
      <c r="G20" s="28">
        <v>23.5</v>
      </c>
      <c r="H20" s="29">
        <v>0</v>
      </c>
      <c r="I20" s="63" t="s">
        <v>254</v>
      </c>
    </row>
    <row r="21" spans="1:10" ht="15">
      <c r="A21" s="147" t="s">
        <v>13</v>
      </c>
      <c r="B21" s="148"/>
      <c r="C21" s="149">
        <f>C22+95</f>
        <v>245</v>
      </c>
      <c r="D21" s="130"/>
      <c r="E21" s="130"/>
      <c r="F21" s="130"/>
      <c r="G21" s="149">
        <f>G22+G23</f>
        <v>156.41</v>
      </c>
      <c r="H21" s="130"/>
      <c r="I21" s="150"/>
      <c r="J21">
        <f>G21*100/G31</f>
        <v>9.800309529627752</v>
      </c>
    </row>
    <row r="22" spans="1:10" ht="15">
      <c r="A22" s="9" t="s">
        <v>217</v>
      </c>
      <c r="B22" s="3" t="s">
        <v>155</v>
      </c>
      <c r="C22" s="12">
        <v>150</v>
      </c>
      <c r="D22" s="12">
        <v>3.9</v>
      </c>
      <c r="E22" s="12">
        <v>3.75</v>
      </c>
      <c r="F22" s="12">
        <v>16.5</v>
      </c>
      <c r="G22" s="12">
        <v>115.5</v>
      </c>
      <c r="H22" s="16">
        <v>1.35</v>
      </c>
      <c r="I22" s="23">
        <v>420</v>
      </c>
      <c r="J22" s="173"/>
    </row>
    <row r="23" spans="1:10" ht="15.75" thickBot="1">
      <c r="A23" s="9"/>
      <c r="B23" s="4" t="s">
        <v>236</v>
      </c>
      <c r="C23" s="11" t="s">
        <v>237</v>
      </c>
      <c r="D23" s="11">
        <v>0.86</v>
      </c>
      <c r="E23" s="11">
        <v>0.19</v>
      </c>
      <c r="F23" s="11">
        <v>7.71</v>
      </c>
      <c r="G23" s="11">
        <v>40.91</v>
      </c>
      <c r="H23" s="15">
        <v>57.08</v>
      </c>
      <c r="I23" s="21">
        <v>386</v>
      </c>
      <c r="J23" s="173"/>
    </row>
    <row r="24" spans="1:10" ht="15">
      <c r="A24" s="136" t="s">
        <v>14</v>
      </c>
      <c r="B24" s="137"/>
      <c r="C24" s="151">
        <f>C25+C26+C27+C28+C29+C30</f>
        <v>456</v>
      </c>
      <c r="D24" s="132"/>
      <c r="E24" s="132"/>
      <c r="F24" s="132"/>
      <c r="G24" s="131">
        <f>G25+G26+G27+G28+G29+G30</f>
        <v>378.1</v>
      </c>
      <c r="H24" s="132"/>
      <c r="I24" s="134"/>
      <c r="J24">
        <f>G24*100/G31</f>
        <v>23.690921508549664</v>
      </c>
    </row>
    <row r="25" spans="1:10" ht="22.5" customHeight="1">
      <c r="A25" s="8" t="s">
        <v>289</v>
      </c>
      <c r="B25" s="36" t="s">
        <v>206</v>
      </c>
      <c r="C25" s="13">
        <v>40</v>
      </c>
      <c r="D25" s="13">
        <v>0.77</v>
      </c>
      <c r="E25" s="13">
        <v>2.11</v>
      </c>
      <c r="F25" s="13">
        <v>4.61</v>
      </c>
      <c r="G25" s="13">
        <v>40.74</v>
      </c>
      <c r="H25" s="17">
        <v>4.02</v>
      </c>
      <c r="I25" s="20">
        <v>26</v>
      </c>
      <c r="J25" s="173"/>
    </row>
    <row r="26" spans="1:9" ht="21" customHeight="1">
      <c r="A26" s="140"/>
      <c r="B26" s="6" t="s">
        <v>248</v>
      </c>
      <c r="C26" s="13">
        <v>185</v>
      </c>
      <c r="D26" s="13">
        <v>10.74</v>
      </c>
      <c r="E26" s="13">
        <v>11.47</v>
      </c>
      <c r="F26" s="13">
        <v>16.45</v>
      </c>
      <c r="G26" s="13">
        <v>211.93</v>
      </c>
      <c r="H26" s="17">
        <v>16.48</v>
      </c>
      <c r="I26" s="20" t="s">
        <v>246</v>
      </c>
    </row>
    <row r="27" spans="1:9" ht="15">
      <c r="A27" s="140"/>
      <c r="B27" s="5" t="s">
        <v>233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5">
      <c r="A28" s="140"/>
      <c r="B28" s="5" t="s">
        <v>240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63" t="s">
        <v>254</v>
      </c>
    </row>
    <row r="29" spans="1:9" ht="16.5" customHeight="1" thickBot="1">
      <c r="A29" s="26"/>
      <c r="B29" s="27" t="s">
        <v>69</v>
      </c>
      <c r="C29" s="28">
        <v>15</v>
      </c>
      <c r="D29" s="28">
        <v>1.14</v>
      </c>
      <c r="E29" s="28">
        <v>0.12</v>
      </c>
      <c r="F29" s="28">
        <v>7.35</v>
      </c>
      <c r="G29" s="28">
        <v>35.25</v>
      </c>
      <c r="H29" s="29">
        <v>0</v>
      </c>
      <c r="I29" s="63" t="s">
        <v>254</v>
      </c>
    </row>
    <row r="30" spans="1:9" ht="16.5" customHeight="1">
      <c r="A30" s="165"/>
      <c r="B30" s="3" t="s">
        <v>181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3" t="s">
        <v>254</v>
      </c>
    </row>
    <row r="31" spans="1:9" ht="21.75" customHeight="1" thickBot="1">
      <c r="A31" s="142" t="s">
        <v>29</v>
      </c>
      <c r="B31" s="143"/>
      <c r="C31" s="143"/>
      <c r="D31" s="33">
        <f>SUM(D5:D30)</f>
        <v>58.220000000000006</v>
      </c>
      <c r="E31" s="33">
        <f>SUM(E5:E30)</f>
        <v>60.81999999999999</v>
      </c>
      <c r="F31" s="33">
        <f>SUM(F5:F30)</f>
        <v>201.48</v>
      </c>
      <c r="G31" s="33">
        <f>G4+G8+G11+G21+G24</f>
        <v>1595.9699999999998</v>
      </c>
      <c r="H31" s="52">
        <f>SUM(H5:H30)</f>
        <v>104.12</v>
      </c>
      <c r="I31" s="144"/>
    </row>
    <row r="32" spans="1:9" ht="15.75" customHeight="1">
      <c r="A32" s="239" t="s">
        <v>71</v>
      </c>
      <c r="B32" s="239"/>
      <c r="C32" s="239"/>
      <c r="D32" s="239"/>
      <c r="E32" s="239"/>
      <c r="F32" s="239"/>
      <c r="G32" s="239"/>
      <c r="H32" s="239"/>
      <c r="I32" s="239"/>
    </row>
    <row r="33" spans="1:9" ht="15">
      <c r="A33" s="250" t="s">
        <v>191</v>
      </c>
      <c r="B33" s="250"/>
      <c r="C33" s="250"/>
      <c r="D33" s="250"/>
      <c r="E33" s="250"/>
      <c r="F33" s="250"/>
      <c r="G33" s="250"/>
      <c r="H33" s="250"/>
      <c r="I33" s="250"/>
    </row>
    <row r="34" ht="12.75">
      <c r="A34" s="175" t="s">
        <v>205</v>
      </c>
    </row>
    <row r="35" ht="12.75">
      <c r="A35" t="s">
        <v>204</v>
      </c>
    </row>
    <row r="37" spans="4:9" ht="14.25">
      <c r="D37" s="206"/>
      <c r="E37" s="206"/>
      <c r="F37" s="206"/>
      <c r="G37" s="206"/>
      <c r="H37" s="206"/>
      <c r="I37" s="206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253" t="s">
        <v>291</v>
      </c>
      <c r="B1" s="253"/>
      <c r="C1" s="253"/>
      <c r="D1" s="253"/>
      <c r="E1" s="253"/>
      <c r="F1" s="253"/>
    </row>
    <row r="2" ht="13.5" thickBot="1"/>
    <row r="3" spans="1:6" ht="14.25" customHeight="1">
      <c r="A3" s="244" t="s">
        <v>9</v>
      </c>
      <c r="B3" s="246" t="s">
        <v>3</v>
      </c>
      <c r="C3" s="246"/>
      <c r="D3" s="246"/>
      <c r="E3" s="240" t="s">
        <v>4</v>
      </c>
      <c r="F3" s="242" t="s">
        <v>5</v>
      </c>
    </row>
    <row r="4" spans="1:6" ht="15" thickBot="1">
      <c r="A4" s="254"/>
      <c r="B4" s="38" t="s">
        <v>0</v>
      </c>
      <c r="C4" s="38" t="s">
        <v>1</v>
      </c>
      <c r="D4" s="38" t="s">
        <v>2</v>
      </c>
      <c r="E4" s="251"/>
      <c r="F4" s="252"/>
    </row>
    <row r="5" spans="1:6" ht="15" thickBot="1">
      <c r="A5" s="39"/>
      <c r="B5" s="40"/>
      <c r="C5" s="40"/>
      <c r="D5" s="40"/>
      <c r="E5" s="40"/>
      <c r="F5" s="41"/>
    </row>
    <row r="6" spans="1:6" ht="15.75">
      <c r="A6" s="43" t="s">
        <v>30</v>
      </c>
      <c r="B6" s="31"/>
      <c r="C6" s="31"/>
      <c r="D6" s="31"/>
      <c r="E6" s="31"/>
      <c r="F6" s="32"/>
    </row>
    <row r="7" spans="1:6" ht="15">
      <c r="A7" s="58" t="s">
        <v>97</v>
      </c>
      <c r="B7" s="10">
        <f>'День 1 Пн'!D32</f>
        <v>61.080000000000005</v>
      </c>
      <c r="C7" s="10">
        <f>'День 1 Пн'!E32</f>
        <v>55.609999999999985</v>
      </c>
      <c r="D7" s="10">
        <f>'День 1 Пн'!F32</f>
        <v>188.19</v>
      </c>
      <c r="E7" s="10">
        <f>'День 1 Пн'!G32</f>
        <v>1511.0900000000001</v>
      </c>
      <c r="F7" s="10">
        <f>'День 1 Пн'!H32</f>
        <v>54.730000000000004</v>
      </c>
    </row>
    <row r="8" spans="1:6" ht="15">
      <c r="A8" s="58" t="s">
        <v>98</v>
      </c>
      <c r="B8" s="42">
        <f>'День 2 Вт'!D32</f>
        <v>66.81</v>
      </c>
      <c r="C8" s="42">
        <f>'День 2 Вт'!E32</f>
        <v>61.63999999999999</v>
      </c>
      <c r="D8" s="42">
        <f>'День 2 Вт'!F32</f>
        <v>228.70999999999998</v>
      </c>
      <c r="E8" s="42">
        <f>'День 2 Вт'!G32</f>
        <v>1746.23</v>
      </c>
      <c r="F8" s="42">
        <f>'День 2 Вт'!H32</f>
        <v>41.88</v>
      </c>
    </row>
    <row r="9" spans="1:6" ht="15">
      <c r="A9" s="58" t="s">
        <v>99</v>
      </c>
      <c r="B9" s="42">
        <f>'День 3 Ср'!D33</f>
        <v>74.55999999999999</v>
      </c>
      <c r="C9" s="42">
        <f>'День 3 Ср'!E33</f>
        <v>69.83</v>
      </c>
      <c r="D9" s="42">
        <f>'День 3 Ср'!F33</f>
        <v>293.54999999999995</v>
      </c>
      <c r="E9" s="42">
        <f>'День 3 Ср'!G33</f>
        <v>1807.4299999999998</v>
      </c>
      <c r="F9" s="42">
        <f>'День 3 Ср'!H33</f>
        <v>135.7</v>
      </c>
    </row>
    <row r="10" spans="1:6" ht="15">
      <c r="A10" s="58" t="s">
        <v>100</v>
      </c>
      <c r="B10" s="10">
        <f>'День 4 Чт'!D30</f>
        <v>73.16</v>
      </c>
      <c r="C10" s="10">
        <f>'День 4 Чт'!E30</f>
        <v>58.329999999999984</v>
      </c>
      <c r="D10" s="10">
        <f>'День 4 Чт'!F30</f>
        <v>198.14000000000001</v>
      </c>
      <c r="E10" s="10">
        <f>'День 4 Чт'!G30</f>
        <v>1626.19</v>
      </c>
      <c r="F10" s="10">
        <f>'День 4 Чт'!H30</f>
        <v>79.13</v>
      </c>
    </row>
    <row r="11" spans="1:6" ht="15">
      <c r="A11" s="58" t="s">
        <v>101</v>
      </c>
      <c r="B11" s="42">
        <f>'День 5 Пт'!D31</f>
        <v>56.32000000000001</v>
      </c>
      <c r="C11" s="42">
        <f>'День 5 Пт'!E31</f>
        <v>62.16</v>
      </c>
      <c r="D11" s="42">
        <f>'День 5 Пт'!F31</f>
        <v>213.31</v>
      </c>
      <c r="E11" s="42">
        <f>'День 5 Пт'!G31</f>
        <v>1653.94</v>
      </c>
      <c r="F11" s="42">
        <f>'День 5 Пт'!H31</f>
        <v>157.946</v>
      </c>
    </row>
    <row r="12" spans="1:6" ht="15">
      <c r="A12" s="58" t="s">
        <v>102</v>
      </c>
      <c r="B12" s="10">
        <f>'День 6 Пн'!D33</f>
        <v>62.20999999999999</v>
      </c>
      <c r="C12" s="10">
        <f>'День 6 Пн'!E33</f>
        <v>49.39</v>
      </c>
      <c r="D12" s="10">
        <f>'День 6 Пн'!F33</f>
        <v>255.95999999999998</v>
      </c>
      <c r="E12" s="10">
        <f>'День 6 Пн'!G33</f>
        <v>1696.6999999999998</v>
      </c>
      <c r="F12" s="10">
        <f>'День 6 Пн'!H33</f>
        <v>53.300000000000004</v>
      </c>
    </row>
    <row r="13" spans="1:6" ht="15">
      <c r="A13" s="58" t="s">
        <v>103</v>
      </c>
      <c r="B13" s="42">
        <f>'День 7 Вт'!D30</f>
        <v>62.30999999999999</v>
      </c>
      <c r="C13" s="42">
        <f>'День 7 Вт'!E30</f>
        <v>59.20999999999999</v>
      </c>
      <c r="D13" s="42">
        <f>'День 7 Вт'!F30</f>
        <v>202.91000000000005</v>
      </c>
      <c r="E13" s="42">
        <f>'День 7 Вт'!G30</f>
        <v>1611.87</v>
      </c>
      <c r="F13" s="42">
        <f>'День 7 Вт'!H30</f>
        <v>116.73</v>
      </c>
    </row>
    <row r="14" spans="1:6" ht="15">
      <c r="A14" s="58" t="s">
        <v>104</v>
      </c>
      <c r="B14" s="10">
        <f>'День 8 Ср'!D31</f>
        <v>69.6</v>
      </c>
      <c r="C14" s="10">
        <f>'День 8 Ср'!E31</f>
        <v>65.02</v>
      </c>
      <c r="D14" s="10">
        <f>'День 8 Ср'!F31</f>
        <v>221.93</v>
      </c>
      <c r="E14" s="10">
        <f>'День 8 Ср'!G31</f>
        <v>1666.2</v>
      </c>
      <c r="F14" s="10">
        <f>'День 8 Ср'!H31</f>
        <v>75.31000000000002</v>
      </c>
    </row>
    <row r="15" spans="1:6" ht="15">
      <c r="A15" s="58" t="s">
        <v>105</v>
      </c>
      <c r="B15" s="42">
        <f>'День 9 Чт'!D31</f>
        <v>74.95</v>
      </c>
      <c r="C15" s="42">
        <f>'День 9 Чт'!E31</f>
        <v>60.489999999999995</v>
      </c>
      <c r="D15" s="42">
        <f>'День 9 Чт'!F31</f>
        <v>186.07</v>
      </c>
      <c r="E15" s="42">
        <f>'День 9 Чт'!G31</f>
        <v>1572.84</v>
      </c>
      <c r="F15" s="42">
        <f>'День 9 Чт'!H31</f>
        <v>68.33</v>
      </c>
    </row>
    <row r="16" spans="1:6" ht="15.75" thickBot="1">
      <c r="A16" s="59" t="s">
        <v>106</v>
      </c>
      <c r="B16" s="54">
        <f>'День 10 Пт'!D31</f>
        <v>58.220000000000006</v>
      </c>
      <c r="C16" s="54">
        <f>'День 10 Пт'!E31</f>
        <v>60.81999999999999</v>
      </c>
      <c r="D16" s="54">
        <f>'День 10 Пт'!F31</f>
        <v>201.48</v>
      </c>
      <c r="E16" s="54">
        <f>'День 10 Пт'!G31</f>
        <v>1595.9699999999998</v>
      </c>
      <c r="F16" s="54">
        <f>'День 10 Пт'!H31</f>
        <v>104.12</v>
      </c>
    </row>
    <row r="17" spans="1:6" ht="20.25" customHeight="1" thickBot="1">
      <c r="A17" s="50" t="s">
        <v>33</v>
      </c>
      <c r="B17" s="44">
        <f>SUM(B7:B16)</f>
        <v>659.22</v>
      </c>
      <c r="C17" s="44">
        <f>SUM(C7:C16)</f>
        <v>602.4999999999998</v>
      </c>
      <c r="D17" s="44">
        <f>SUM(D7:D16)</f>
        <v>2190.25</v>
      </c>
      <c r="E17" s="44">
        <f>SUM(E7:E16)</f>
        <v>16488.460000000003</v>
      </c>
      <c r="F17" s="45">
        <f>SUM(F7:F16)</f>
        <v>887.176</v>
      </c>
    </row>
    <row r="18" spans="1:6" ht="30" customHeight="1" thickBot="1">
      <c r="A18" s="46" t="s">
        <v>32</v>
      </c>
      <c r="B18" s="168">
        <f>B17/10</f>
        <v>65.922</v>
      </c>
      <c r="C18" s="168">
        <f>C17/10</f>
        <v>60.24999999999998</v>
      </c>
      <c r="D18" s="168">
        <f>D17/10</f>
        <v>219.025</v>
      </c>
      <c r="E18" s="47">
        <f>E17/10</f>
        <v>1648.8460000000002</v>
      </c>
      <c r="F18" s="48">
        <f>F17/10</f>
        <v>88.7176</v>
      </c>
    </row>
    <row r="19" spans="1:6" ht="59.25" customHeight="1" thickBot="1">
      <c r="A19" s="46" t="s">
        <v>31</v>
      </c>
      <c r="B19" s="51">
        <v>0.15</v>
      </c>
      <c r="C19" s="51">
        <v>0.31</v>
      </c>
      <c r="D19" s="51">
        <v>0.54</v>
      </c>
      <c r="E19" s="51">
        <v>1</v>
      </c>
      <c r="F19" s="49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7" max="7" width="18.421875" style="0" customWidth="1"/>
    <col min="8" max="8" width="11.57421875" style="0" customWidth="1"/>
    <col min="9" max="9" width="15.7109375" style="0" customWidth="1"/>
    <col min="10" max="10" width="9.00390625" style="0" hidden="1" customWidth="1"/>
  </cols>
  <sheetData>
    <row r="1" spans="1:9" ht="14.25">
      <c r="A1" s="244" t="s">
        <v>9</v>
      </c>
      <c r="B1" s="240" t="s">
        <v>7</v>
      </c>
      <c r="C1" s="240" t="s">
        <v>8</v>
      </c>
      <c r="D1" s="246" t="s">
        <v>3</v>
      </c>
      <c r="E1" s="246"/>
      <c r="F1" s="246"/>
      <c r="G1" s="240" t="s">
        <v>4</v>
      </c>
      <c r="H1" s="240" t="s">
        <v>5</v>
      </c>
      <c r="I1" s="242" t="s">
        <v>6</v>
      </c>
    </row>
    <row r="2" spans="1:9" ht="15" thickBot="1">
      <c r="A2" s="245"/>
      <c r="B2" s="241"/>
      <c r="C2" s="241"/>
      <c r="D2" s="25" t="s">
        <v>0</v>
      </c>
      <c r="E2" s="25" t="s">
        <v>1</v>
      </c>
      <c r="F2" s="25" t="s">
        <v>2</v>
      </c>
      <c r="G2" s="241"/>
      <c r="H2" s="241"/>
      <c r="I2" s="243"/>
    </row>
    <row r="3" spans="1:9" ht="15.75" thickBot="1">
      <c r="A3" s="126" t="s">
        <v>10</v>
      </c>
      <c r="B3" s="127"/>
      <c r="C3" s="127"/>
      <c r="D3" s="127"/>
      <c r="E3" s="127"/>
      <c r="F3" s="127"/>
      <c r="G3" s="127"/>
      <c r="H3" s="127"/>
      <c r="I3" s="128"/>
    </row>
    <row r="4" spans="1:10" ht="15">
      <c r="A4" s="129" t="s">
        <v>11</v>
      </c>
      <c r="B4" s="130"/>
      <c r="C4" s="131">
        <f>C5+C6+C7</f>
        <v>355</v>
      </c>
      <c r="D4" s="132"/>
      <c r="E4" s="132"/>
      <c r="F4" s="132"/>
      <c r="G4" s="131">
        <f>G5+G6+G7</f>
        <v>279.26</v>
      </c>
      <c r="H4" s="133"/>
      <c r="I4" s="134"/>
      <c r="J4">
        <f>G4*100/G32</f>
        <v>18.480699362711682</v>
      </c>
    </row>
    <row r="5" spans="1:9" ht="12" customHeight="1">
      <c r="A5" s="7" t="s">
        <v>214</v>
      </c>
      <c r="B5" s="1" t="s">
        <v>252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226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69" t="s">
        <v>67</v>
      </c>
    </row>
    <row r="8" spans="1:10" ht="15">
      <c r="A8" s="129" t="s">
        <v>168</v>
      </c>
      <c r="B8" s="130"/>
      <c r="C8" s="188">
        <f>C9+95</f>
        <v>255</v>
      </c>
      <c r="D8" s="66"/>
      <c r="E8" s="66"/>
      <c r="F8" s="66"/>
      <c r="G8" s="68">
        <f>G10+G9</f>
        <v>112.19</v>
      </c>
      <c r="H8" s="135"/>
      <c r="I8" s="67"/>
      <c r="J8">
        <f>G8*100/G32</f>
        <v>7.424441959115605</v>
      </c>
    </row>
    <row r="9" spans="1:9" ht="15">
      <c r="A9" s="65" t="s">
        <v>215</v>
      </c>
      <c r="B9" s="2" t="s">
        <v>235</v>
      </c>
      <c r="C9" s="11">
        <v>160</v>
      </c>
      <c r="D9" s="11">
        <v>0.8</v>
      </c>
      <c r="E9" s="11">
        <v>0</v>
      </c>
      <c r="F9" s="189">
        <v>16.16</v>
      </c>
      <c r="G9" s="11">
        <v>67.52</v>
      </c>
      <c r="H9" s="11">
        <v>4.8</v>
      </c>
      <c r="I9" s="190">
        <v>418</v>
      </c>
    </row>
    <row r="10" spans="1:9" ht="15.75" thickBot="1">
      <c r="A10" s="65"/>
      <c r="B10" s="4" t="s">
        <v>213</v>
      </c>
      <c r="C10" s="11" t="s">
        <v>231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136" t="s">
        <v>12</v>
      </c>
      <c r="B11" s="137"/>
      <c r="C11" s="131">
        <f>C12+C13+C14+C15+C16+C17+C18+1.7</f>
        <v>496.7</v>
      </c>
      <c r="D11" s="132"/>
      <c r="E11" s="132"/>
      <c r="F11" s="132"/>
      <c r="G11" s="145">
        <f>G12+G13+G14+G15+G16+G17+G18+G19</f>
        <v>471.34000000000003</v>
      </c>
      <c r="H11" s="133"/>
      <c r="I11" s="134"/>
      <c r="J11">
        <f>G11*100/G32</f>
        <v>31.192053418393343</v>
      </c>
    </row>
    <row r="12" spans="1:9" ht="15">
      <c r="A12" s="138" t="s">
        <v>216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139"/>
      <c r="B13" s="4" t="s">
        <v>136</v>
      </c>
      <c r="C13" s="13">
        <v>150</v>
      </c>
      <c r="D13" s="13">
        <v>5.03</v>
      </c>
      <c r="E13" s="13">
        <v>5.25</v>
      </c>
      <c r="F13" s="13">
        <v>9.5</v>
      </c>
      <c r="G13" s="13">
        <v>105.6</v>
      </c>
      <c r="H13" s="18">
        <v>4.29</v>
      </c>
      <c r="I13" s="20">
        <v>80</v>
      </c>
      <c r="J13" s="173"/>
    </row>
    <row r="14" spans="1:9" ht="15.75" customHeight="1">
      <c r="A14" s="140"/>
      <c r="B14" s="5" t="s">
        <v>89</v>
      </c>
      <c r="C14" s="13">
        <v>100</v>
      </c>
      <c r="D14" s="13">
        <v>13.62</v>
      </c>
      <c r="E14" s="13">
        <v>6.93</v>
      </c>
      <c r="F14" s="13">
        <v>19.78</v>
      </c>
      <c r="G14" s="13">
        <v>195.99</v>
      </c>
      <c r="H14" s="17">
        <v>0.39</v>
      </c>
      <c r="I14" s="20">
        <v>236</v>
      </c>
    </row>
    <row r="15" spans="1:9" ht="15" customHeight="1">
      <c r="A15" s="141"/>
      <c r="B15" s="70" t="s">
        <v>175</v>
      </c>
      <c r="C15" s="71">
        <v>30</v>
      </c>
      <c r="D15" s="7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6.5" customHeight="1">
      <c r="A16" s="8"/>
      <c r="B16" s="2" t="s">
        <v>151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5">
      <c r="A17" s="8"/>
      <c r="B17" s="2" t="s">
        <v>241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 t="s">
        <v>254</v>
      </c>
    </row>
    <row r="18" spans="1:9" ht="15">
      <c r="A18" s="8"/>
      <c r="B18" s="2" t="s">
        <v>69</v>
      </c>
      <c r="C18" s="11">
        <v>15</v>
      </c>
      <c r="D18" s="11">
        <v>1.14</v>
      </c>
      <c r="E18" s="11">
        <v>0.12</v>
      </c>
      <c r="F18" s="11">
        <v>7.35</v>
      </c>
      <c r="G18" s="11">
        <v>35.25</v>
      </c>
      <c r="H18" s="15">
        <v>0</v>
      </c>
      <c r="I18" s="34" t="s">
        <v>254</v>
      </c>
    </row>
    <row r="19" spans="1:9" ht="15.75" thickBot="1">
      <c r="A19" s="8"/>
      <c r="B19" s="2" t="s">
        <v>283</v>
      </c>
      <c r="C19" s="11" t="s">
        <v>253</v>
      </c>
      <c r="D19" s="11">
        <v>0.11</v>
      </c>
      <c r="E19" s="11">
        <v>0.01</v>
      </c>
      <c r="F19" s="11">
        <v>0.51</v>
      </c>
      <c r="G19" s="11">
        <v>2.56</v>
      </c>
      <c r="H19" s="15">
        <v>0.17</v>
      </c>
      <c r="I19" s="34" t="s">
        <v>254</v>
      </c>
    </row>
    <row r="20" spans="1:10" ht="15">
      <c r="A20" s="136" t="s">
        <v>13</v>
      </c>
      <c r="B20" s="137"/>
      <c r="C20" s="131">
        <f>C21+C22</f>
        <v>200</v>
      </c>
      <c r="D20" s="132"/>
      <c r="E20" s="132"/>
      <c r="F20" s="132"/>
      <c r="G20" s="131">
        <f>G21+G22</f>
        <v>231.2</v>
      </c>
      <c r="H20" s="132"/>
      <c r="I20" s="134"/>
      <c r="J20">
        <f>G20*100/G32</f>
        <v>15.300213752986254</v>
      </c>
    </row>
    <row r="21" spans="1:10" ht="15">
      <c r="A21" s="9" t="s">
        <v>217</v>
      </c>
      <c r="B21" s="3" t="s">
        <v>244</v>
      </c>
      <c r="C21" s="12">
        <v>160</v>
      </c>
      <c r="D21" s="12">
        <v>4.64</v>
      </c>
      <c r="E21" s="12">
        <v>4</v>
      </c>
      <c r="F21" s="12">
        <v>6.4</v>
      </c>
      <c r="G21" s="12">
        <v>84.8</v>
      </c>
      <c r="H21" s="16">
        <v>1.12</v>
      </c>
      <c r="I21" s="23">
        <v>420</v>
      </c>
      <c r="J21" s="173"/>
    </row>
    <row r="22" spans="1:9" ht="15.75" thickBot="1">
      <c r="A22" s="9"/>
      <c r="B22" s="4" t="s">
        <v>177</v>
      </c>
      <c r="C22" s="11">
        <v>40</v>
      </c>
      <c r="D22" s="11">
        <v>2.36</v>
      </c>
      <c r="E22" s="11">
        <v>1.88</v>
      </c>
      <c r="F22" s="11">
        <v>30</v>
      </c>
      <c r="G22" s="11">
        <v>146.4</v>
      </c>
      <c r="H22" s="15">
        <v>0</v>
      </c>
      <c r="I22" s="37"/>
    </row>
    <row r="23" spans="1:10" ht="15">
      <c r="A23" s="136" t="s">
        <v>14</v>
      </c>
      <c r="B23" s="137"/>
      <c r="C23" s="131">
        <f>C24+C25+C26+C27+C28+C29+C30+C31</f>
        <v>451.8</v>
      </c>
      <c r="D23" s="132"/>
      <c r="E23" s="132"/>
      <c r="F23" s="132"/>
      <c r="G23" s="131">
        <f>G24+G25+G26+G27+G28+G29+G30+G31</f>
        <v>417.1</v>
      </c>
      <c r="H23" s="132"/>
      <c r="I23" s="134"/>
      <c r="J23">
        <f>G23*100/G32</f>
        <v>27.602591506793107</v>
      </c>
    </row>
    <row r="24" spans="1:10" ht="15" customHeight="1">
      <c r="A24" s="8" t="s">
        <v>289</v>
      </c>
      <c r="B24" s="36" t="s">
        <v>201</v>
      </c>
      <c r="C24" s="13">
        <v>40</v>
      </c>
      <c r="D24" s="13">
        <v>0.72</v>
      </c>
      <c r="E24" s="13">
        <v>2.08</v>
      </c>
      <c r="F24" s="13">
        <v>4.54</v>
      </c>
      <c r="G24" s="13">
        <v>39.98</v>
      </c>
      <c r="H24" s="17">
        <v>3.32</v>
      </c>
      <c r="I24" s="20">
        <v>46</v>
      </c>
      <c r="J24" s="173"/>
    </row>
    <row r="25" spans="1:10" ht="17.25" customHeight="1">
      <c r="A25" s="8"/>
      <c r="B25" s="5" t="s">
        <v>164</v>
      </c>
      <c r="C25" s="13">
        <v>60</v>
      </c>
      <c r="D25" s="13">
        <v>10.55</v>
      </c>
      <c r="E25" s="13">
        <v>12.09</v>
      </c>
      <c r="F25" s="13">
        <v>7.73</v>
      </c>
      <c r="G25" s="13">
        <v>182.33</v>
      </c>
      <c r="H25" s="13">
        <v>0.75</v>
      </c>
      <c r="I25" s="20" t="s">
        <v>165</v>
      </c>
      <c r="J25" s="173"/>
    </row>
    <row r="26" spans="1:9" ht="27" customHeight="1">
      <c r="A26" s="8"/>
      <c r="B26" s="5" t="s">
        <v>263</v>
      </c>
      <c r="C26" s="13">
        <v>120</v>
      </c>
      <c r="D26" s="13">
        <v>2.8</v>
      </c>
      <c r="E26" s="13">
        <v>2.46</v>
      </c>
      <c r="F26" s="13">
        <v>8.5</v>
      </c>
      <c r="G26" s="13">
        <v>69.2</v>
      </c>
      <c r="H26" s="17">
        <v>23.06</v>
      </c>
      <c r="I26" s="20">
        <v>336</v>
      </c>
    </row>
    <row r="27" spans="1:9" ht="12.75" customHeight="1">
      <c r="A27" s="140"/>
      <c r="B27" s="5" t="s">
        <v>233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5">
      <c r="A28" s="140"/>
      <c r="B28" s="5" t="s">
        <v>240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 t="s">
        <v>254</v>
      </c>
    </row>
    <row r="29" spans="1:9" ht="15">
      <c r="A29" s="8"/>
      <c r="B29" s="2" t="s">
        <v>69</v>
      </c>
      <c r="C29" s="11">
        <v>15</v>
      </c>
      <c r="D29" s="11">
        <v>1.15</v>
      </c>
      <c r="E29" s="11">
        <v>0.12</v>
      </c>
      <c r="F29" s="11">
        <v>7.35</v>
      </c>
      <c r="G29" s="11">
        <v>35.25</v>
      </c>
      <c r="H29" s="11">
        <v>0</v>
      </c>
      <c r="I29" s="34" t="s">
        <v>254</v>
      </c>
    </row>
    <row r="30" spans="1:9" ht="15">
      <c r="A30" s="174"/>
      <c r="B30" s="3" t="s">
        <v>153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34" t="s">
        <v>254</v>
      </c>
    </row>
    <row r="31" spans="1:9" ht="15">
      <c r="A31" s="9"/>
      <c r="B31" s="3" t="s">
        <v>181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34" t="s">
        <v>254</v>
      </c>
    </row>
    <row r="32" spans="1:9" ht="31.5" customHeight="1" thickBot="1">
      <c r="A32" s="142" t="s">
        <v>15</v>
      </c>
      <c r="B32" s="143"/>
      <c r="C32" s="143"/>
      <c r="D32" s="33">
        <f>SUM(D5:D31)</f>
        <v>61.080000000000005</v>
      </c>
      <c r="E32" s="33">
        <f>SUM(E5:E31)</f>
        <v>55.609999999999985</v>
      </c>
      <c r="F32" s="33">
        <f>SUM(F5:F31)</f>
        <v>188.19</v>
      </c>
      <c r="G32" s="52">
        <f>G4+G8+G11+G20+G23</f>
        <v>1511.0900000000001</v>
      </c>
      <c r="H32" s="33">
        <f>SUM(H5:H31)</f>
        <v>54.730000000000004</v>
      </c>
      <c r="I32" s="144"/>
    </row>
    <row r="33" spans="1:9" ht="15.75">
      <c r="A33" s="239" t="s">
        <v>160</v>
      </c>
      <c r="B33" s="239"/>
      <c r="C33" s="239"/>
      <c r="D33" s="239"/>
      <c r="E33" s="239"/>
      <c r="F33" s="239"/>
      <c r="G33" s="239"/>
      <c r="H33" s="239"/>
      <c r="I33" s="239"/>
    </row>
    <row r="34" spans="1:9" ht="15" customHeight="1">
      <c r="A34" s="237" t="s">
        <v>192</v>
      </c>
      <c r="B34" s="238"/>
      <c r="C34" s="238"/>
      <c r="D34" s="238"/>
      <c r="E34" s="238"/>
      <c r="F34" s="238"/>
      <c r="G34" s="238"/>
      <c r="H34" s="238"/>
      <c r="I34" s="238"/>
    </row>
  </sheetData>
  <sheetProtection/>
  <mergeCells count="9">
    <mergeCell ref="A34:I34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244" t="s">
        <v>9</v>
      </c>
      <c r="B1" s="240" t="s">
        <v>7</v>
      </c>
      <c r="C1" s="240" t="s">
        <v>8</v>
      </c>
      <c r="D1" s="246" t="s">
        <v>3</v>
      </c>
      <c r="E1" s="246"/>
      <c r="F1" s="246"/>
      <c r="G1" s="240" t="s">
        <v>4</v>
      </c>
      <c r="H1" s="240" t="s">
        <v>5</v>
      </c>
      <c r="I1" s="242" t="s">
        <v>6</v>
      </c>
    </row>
    <row r="2" spans="1:9" ht="15" thickBot="1">
      <c r="A2" s="245"/>
      <c r="B2" s="241"/>
      <c r="C2" s="241"/>
      <c r="D2" s="25" t="s">
        <v>0</v>
      </c>
      <c r="E2" s="25" t="s">
        <v>1</v>
      </c>
      <c r="F2" s="25" t="s">
        <v>2</v>
      </c>
      <c r="G2" s="241"/>
      <c r="H2" s="241"/>
      <c r="I2" s="243"/>
    </row>
    <row r="3" spans="1:9" ht="15.75" customHeight="1" thickBot="1">
      <c r="A3" s="126" t="s">
        <v>16</v>
      </c>
      <c r="B3" s="127"/>
      <c r="C3" s="127"/>
      <c r="D3" s="127"/>
      <c r="E3" s="127"/>
      <c r="F3" s="127"/>
      <c r="G3" s="127"/>
      <c r="H3" s="127"/>
      <c r="I3" s="128"/>
    </row>
    <row r="4" spans="1:10" ht="13.5" customHeight="1">
      <c r="A4" s="129" t="s">
        <v>11</v>
      </c>
      <c r="B4" s="130"/>
      <c r="C4" s="131">
        <f>C5+C6+C7</f>
        <v>360</v>
      </c>
      <c r="D4" s="132"/>
      <c r="E4" s="132"/>
      <c r="F4" s="132"/>
      <c r="G4" s="145">
        <f>G5+G6+G7</f>
        <v>377.39</v>
      </c>
      <c r="H4" s="132"/>
      <c r="I4" s="134"/>
      <c r="J4">
        <f>G4*100/G32</f>
        <v>21.611700635082435</v>
      </c>
    </row>
    <row r="5" spans="1:10" ht="15.75" customHeight="1">
      <c r="A5" s="7" t="s">
        <v>214</v>
      </c>
      <c r="B5" s="1" t="s">
        <v>285</v>
      </c>
      <c r="C5" s="10">
        <v>150</v>
      </c>
      <c r="D5" s="10">
        <v>6.24</v>
      </c>
      <c r="E5" s="10">
        <v>7.16</v>
      </c>
      <c r="F5" s="10">
        <v>22.68</v>
      </c>
      <c r="G5" s="10">
        <v>181.2</v>
      </c>
      <c r="H5" s="14">
        <v>1.76</v>
      </c>
      <c r="I5" s="20">
        <v>199</v>
      </c>
      <c r="J5" s="173"/>
    </row>
    <row r="6" spans="1:9" ht="15" customHeight="1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customHeight="1" thickBot="1">
      <c r="A7" s="26"/>
      <c r="B7" s="27" t="s">
        <v>178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69">
        <v>395</v>
      </c>
    </row>
    <row r="8" spans="1:10" ht="15">
      <c r="A8" s="129" t="s">
        <v>168</v>
      </c>
      <c r="B8" s="130"/>
      <c r="C8" s="125">
        <v>0.05</v>
      </c>
      <c r="D8" s="66"/>
      <c r="E8" s="66"/>
      <c r="F8" s="66"/>
      <c r="G8" s="146">
        <f>G9</f>
        <v>44.84</v>
      </c>
      <c r="H8" s="74"/>
      <c r="I8" s="72"/>
      <c r="J8">
        <f>G8*100/G32</f>
        <v>2.567817526900809</v>
      </c>
    </row>
    <row r="9" spans="1:9" ht="15">
      <c r="A9" s="65" t="s">
        <v>215</v>
      </c>
      <c r="B9" s="4" t="s">
        <v>255</v>
      </c>
      <c r="C9" s="11" t="s">
        <v>256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4.25" customHeight="1">
      <c r="A10" s="147" t="s">
        <v>12</v>
      </c>
      <c r="B10" s="148"/>
      <c r="C10" s="149" t="e">
        <f>C11+C12+C13+C14+C15+C16+C18+1.7</f>
        <v>#VALUE!</v>
      </c>
      <c r="D10" s="130"/>
      <c r="E10" s="130"/>
      <c r="F10" s="130"/>
      <c r="G10" s="149">
        <f>G11+G12+G13+G14+G15+G16+G17+G18</f>
        <v>545.6700000000001</v>
      </c>
      <c r="H10" s="130"/>
      <c r="I10" s="150"/>
      <c r="J10">
        <f>G10*100/G32</f>
        <v>31.248460970204388</v>
      </c>
    </row>
    <row r="11" spans="1:9" ht="15.75" customHeight="1">
      <c r="A11" s="138" t="s">
        <v>216</v>
      </c>
      <c r="B11" s="36" t="s">
        <v>154</v>
      </c>
      <c r="C11" s="13">
        <v>40</v>
      </c>
      <c r="D11" s="13">
        <v>0.69</v>
      </c>
      <c r="E11" s="13">
        <v>2.45</v>
      </c>
      <c r="F11" s="13">
        <v>6.81</v>
      </c>
      <c r="G11" s="13">
        <v>51.27</v>
      </c>
      <c r="H11" s="17">
        <v>0</v>
      </c>
      <c r="I11" s="20">
        <v>12</v>
      </c>
    </row>
    <row r="12" spans="1:9" ht="28.5" customHeight="1">
      <c r="A12" s="139"/>
      <c r="B12" s="4" t="s">
        <v>78</v>
      </c>
      <c r="C12" s="13">
        <v>150</v>
      </c>
      <c r="D12" s="13">
        <v>4.93</v>
      </c>
      <c r="E12" s="13">
        <v>5.64</v>
      </c>
      <c r="F12" s="13">
        <v>6.93</v>
      </c>
      <c r="G12" s="13">
        <v>98.9</v>
      </c>
      <c r="H12" s="18">
        <v>10.77</v>
      </c>
      <c r="I12" s="20">
        <v>67</v>
      </c>
    </row>
    <row r="13" spans="1:9" ht="15">
      <c r="A13" s="140"/>
      <c r="B13" s="5" t="s">
        <v>131</v>
      </c>
      <c r="C13" s="13">
        <v>74</v>
      </c>
      <c r="D13" s="13">
        <v>11.76</v>
      </c>
      <c r="E13" s="13">
        <v>11.78</v>
      </c>
      <c r="F13" s="13">
        <v>5.63</v>
      </c>
      <c r="G13" s="13">
        <v>176.18</v>
      </c>
      <c r="H13" s="17">
        <v>0.25</v>
      </c>
      <c r="I13" s="20">
        <v>282</v>
      </c>
    </row>
    <row r="14" spans="1:10" ht="15">
      <c r="A14" s="140"/>
      <c r="B14" s="5" t="s">
        <v>221</v>
      </c>
      <c r="C14" s="13">
        <v>120</v>
      </c>
      <c r="D14" s="13">
        <v>2.42</v>
      </c>
      <c r="E14" s="13">
        <v>2.96</v>
      </c>
      <c r="F14" s="13">
        <v>19.58</v>
      </c>
      <c r="G14" s="13">
        <v>114.84</v>
      </c>
      <c r="H14" s="17">
        <v>17.4</v>
      </c>
      <c r="I14" s="20">
        <v>336</v>
      </c>
      <c r="J14" s="173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10" ht="15">
      <c r="A16" s="8"/>
      <c r="B16" s="2" t="s">
        <v>241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254</v>
      </c>
      <c r="J16" s="173"/>
    </row>
    <row r="17" spans="1:10" ht="15">
      <c r="A17" s="8"/>
      <c r="B17" s="2" t="s">
        <v>69</v>
      </c>
      <c r="C17" s="11">
        <v>15</v>
      </c>
      <c r="D17" s="11">
        <v>1.14</v>
      </c>
      <c r="E17" s="11">
        <v>0.12</v>
      </c>
      <c r="F17" s="11">
        <v>7.35</v>
      </c>
      <c r="G17" s="11">
        <v>35.25</v>
      </c>
      <c r="H17" s="15">
        <v>0</v>
      </c>
      <c r="I17" s="34" t="s">
        <v>254</v>
      </c>
      <c r="J17" s="173"/>
    </row>
    <row r="18" spans="1:9" ht="15.75" customHeight="1" thickBot="1">
      <c r="A18" s="8"/>
      <c r="B18" s="2" t="s">
        <v>283</v>
      </c>
      <c r="C18" s="11" t="s">
        <v>253</v>
      </c>
      <c r="D18" s="11">
        <v>0.11</v>
      </c>
      <c r="E18" s="11">
        <v>0.01</v>
      </c>
      <c r="F18" s="11">
        <v>0.51</v>
      </c>
      <c r="G18" s="11">
        <v>2.56</v>
      </c>
      <c r="H18" s="15">
        <v>0.17</v>
      </c>
      <c r="I18" s="34" t="s">
        <v>254</v>
      </c>
    </row>
    <row r="19" spans="1:10" ht="15" customHeight="1">
      <c r="A19" s="136" t="s">
        <v>13</v>
      </c>
      <c r="B19" s="137"/>
      <c r="C19" s="131">
        <f>C20+C21</f>
        <v>210</v>
      </c>
      <c r="D19" s="132"/>
      <c r="E19" s="132"/>
      <c r="F19" s="132"/>
      <c r="G19" s="131">
        <f>G20+G21</f>
        <v>309.6</v>
      </c>
      <c r="H19" s="132"/>
      <c r="I19" s="134"/>
      <c r="J19">
        <f>G19*100/G32</f>
        <v>17.729623245506033</v>
      </c>
    </row>
    <row r="20" spans="1:10" ht="15">
      <c r="A20" s="9" t="s">
        <v>217</v>
      </c>
      <c r="B20" s="3" t="s">
        <v>155</v>
      </c>
      <c r="C20" s="12">
        <v>150</v>
      </c>
      <c r="D20" s="12">
        <v>3.9</v>
      </c>
      <c r="E20" s="12">
        <v>3.75</v>
      </c>
      <c r="F20" s="12">
        <v>16.5</v>
      </c>
      <c r="G20" s="12">
        <v>115.5</v>
      </c>
      <c r="H20" s="16">
        <v>1.35</v>
      </c>
      <c r="I20" s="23">
        <v>420</v>
      </c>
      <c r="J20" s="173"/>
    </row>
    <row r="21" spans="1:9" ht="15.75" thickBot="1">
      <c r="A21" s="9"/>
      <c r="B21" s="4" t="s">
        <v>72</v>
      </c>
      <c r="C21" s="11">
        <v>60</v>
      </c>
      <c r="D21" s="11">
        <v>5.04</v>
      </c>
      <c r="E21" s="11">
        <v>5.79</v>
      </c>
      <c r="F21" s="11">
        <v>30.03</v>
      </c>
      <c r="G21" s="11">
        <v>194.1</v>
      </c>
      <c r="H21" s="15">
        <v>0.23</v>
      </c>
      <c r="I21" s="35" t="s">
        <v>73</v>
      </c>
    </row>
    <row r="22" spans="1:10" ht="14.25" customHeight="1">
      <c r="A22" s="136" t="s">
        <v>14</v>
      </c>
      <c r="B22" s="137"/>
      <c r="C22" s="151">
        <f>C23+C24+C25+C26+C27+C28+C29+C30+C31</f>
        <v>481.8</v>
      </c>
      <c r="D22" s="132"/>
      <c r="E22" s="132"/>
      <c r="F22" s="132"/>
      <c r="G22" s="131">
        <f>G23+G24+G25+G26+G27+G28+G29+G30+G31</f>
        <v>468.73</v>
      </c>
      <c r="H22" s="132"/>
      <c r="I22" s="134"/>
      <c r="J22">
        <f>G22*100/G32</f>
        <v>26.84239762230634</v>
      </c>
    </row>
    <row r="23" spans="1:10" ht="17.25" customHeight="1">
      <c r="A23" s="8" t="s">
        <v>289</v>
      </c>
      <c r="B23" s="36" t="s">
        <v>257</v>
      </c>
      <c r="C23" s="13">
        <v>40</v>
      </c>
      <c r="D23" s="13">
        <v>2.12</v>
      </c>
      <c r="E23" s="13">
        <v>3.96</v>
      </c>
      <c r="F23" s="13">
        <v>3.54</v>
      </c>
      <c r="G23" s="13">
        <v>58.82</v>
      </c>
      <c r="H23" s="17">
        <v>1.52</v>
      </c>
      <c r="I23" s="20">
        <v>32</v>
      </c>
      <c r="J23" s="173"/>
    </row>
    <row r="24" spans="1:9" ht="15">
      <c r="A24" s="7"/>
      <c r="B24" s="1" t="s">
        <v>108</v>
      </c>
      <c r="C24" s="10">
        <v>80</v>
      </c>
      <c r="D24" s="10">
        <v>13.25</v>
      </c>
      <c r="E24" s="10">
        <v>4.03</v>
      </c>
      <c r="F24" s="10">
        <v>5.16</v>
      </c>
      <c r="G24" s="10">
        <v>110.31</v>
      </c>
      <c r="H24" s="19">
        <v>0.57</v>
      </c>
      <c r="I24" s="24">
        <v>265</v>
      </c>
    </row>
    <row r="25" spans="1:9" ht="15.75" customHeight="1">
      <c r="A25" s="8"/>
      <c r="B25" s="5" t="s">
        <v>220</v>
      </c>
      <c r="C25" s="13">
        <v>110</v>
      </c>
      <c r="D25" s="13">
        <v>2.81</v>
      </c>
      <c r="E25" s="13">
        <v>2.05</v>
      </c>
      <c r="F25" s="13">
        <v>29.62</v>
      </c>
      <c r="G25" s="13">
        <v>148.16</v>
      </c>
      <c r="H25" s="17">
        <v>0</v>
      </c>
      <c r="I25" s="20">
        <v>333</v>
      </c>
    </row>
    <row r="26" spans="1:9" ht="15.75" customHeight="1">
      <c r="A26" s="8"/>
      <c r="B26" s="2" t="s">
        <v>86</v>
      </c>
      <c r="C26" s="55">
        <v>20</v>
      </c>
      <c r="D26" s="55">
        <v>0.37</v>
      </c>
      <c r="E26" s="55">
        <v>1.97</v>
      </c>
      <c r="F26" s="55">
        <v>1.62</v>
      </c>
      <c r="G26" s="55">
        <v>25.85</v>
      </c>
      <c r="H26" s="56">
        <v>0.03</v>
      </c>
      <c r="I26" s="57">
        <v>354</v>
      </c>
    </row>
    <row r="27" spans="1:9" ht="15.75" customHeight="1">
      <c r="A27" s="140"/>
      <c r="B27" s="5" t="s">
        <v>233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5">
      <c r="A28" s="8"/>
      <c r="B28" s="5" t="s">
        <v>240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 t="s">
        <v>254</v>
      </c>
    </row>
    <row r="29" spans="1:9" ht="15.75" customHeight="1">
      <c r="A29" s="8"/>
      <c r="B29" s="2" t="s">
        <v>69</v>
      </c>
      <c r="C29" s="11">
        <v>15</v>
      </c>
      <c r="D29" s="11">
        <v>1.14</v>
      </c>
      <c r="E29" s="11">
        <v>0.12</v>
      </c>
      <c r="F29" s="11">
        <v>7.35</v>
      </c>
      <c r="G29" s="11">
        <v>35.25</v>
      </c>
      <c r="H29" s="15">
        <v>0</v>
      </c>
      <c r="I29" s="34" t="s">
        <v>254</v>
      </c>
    </row>
    <row r="30" spans="1:9" ht="14.25" customHeight="1">
      <c r="A30" s="9"/>
      <c r="B30" s="3" t="s">
        <v>153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34" t="s">
        <v>254</v>
      </c>
    </row>
    <row r="31" spans="1:9" ht="14.25" customHeight="1">
      <c r="A31" s="8"/>
      <c r="B31" s="3" t="s">
        <v>181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34" t="s">
        <v>254</v>
      </c>
    </row>
    <row r="32" spans="1:9" ht="30.75" customHeight="1" thickBot="1">
      <c r="A32" s="142" t="s">
        <v>17</v>
      </c>
      <c r="B32" s="143"/>
      <c r="C32" s="143"/>
      <c r="D32" s="33">
        <f>SUM(D5:D31)</f>
        <v>66.81</v>
      </c>
      <c r="E32" s="33">
        <f>SUM(E5:E31)</f>
        <v>61.63999999999999</v>
      </c>
      <c r="F32" s="33">
        <f>SUM(F5:F31)</f>
        <v>228.70999999999998</v>
      </c>
      <c r="G32" s="52">
        <f>G4+G8+G10+G19+G22</f>
        <v>1746.23</v>
      </c>
      <c r="H32" s="33">
        <f>SUM(H5:H31)</f>
        <v>41.88</v>
      </c>
      <c r="I32" s="144"/>
    </row>
    <row r="33" spans="1:9" ht="0.75" customHeight="1">
      <c r="A33" s="247"/>
      <c r="B33" s="247"/>
      <c r="C33" s="247"/>
      <c r="D33" s="247"/>
      <c r="E33" s="247"/>
      <c r="F33" s="247"/>
      <c r="G33" s="247"/>
      <c r="H33" s="247"/>
      <c r="I33" s="247"/>
    </row>
    <row r="34" spans="1:9" ht="14.25" customHeight="1">
      <c r="A34" s="239" t="s">
        <v>160</v>
      </c>
      <c r="B34" s="239"/>
      <c r="C34" s="239"/>
      <c r="D34" s="239"/>
      <c r="E34" s="239"/>
      <c r="F34" s="239"/>
      <c r="G34" s="239"/>
      <c r="H34" s="239"/>
      <c r="I34" s="239"/>
    </row>
    <row r="35" spans="1:9" ht="15.75" customHeight="1">
      <c r="A35" s="237" t="s">
        <v>192</v>
      </c>
      <c r="B35" s="238"/>
      <c r="C35" s="238"/>
      <c r="D35" s="238"/>
      <c r="E35" s="238"/>
      <c r="F35" s="238"/>
      <c r="G35" s="238"/>
      <c r="H35" s="238"/>
      <c r="I35" s="238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J38"/>
  <sheetViews>
    <sheetView zoomScalePageLayoutView="0" workbookViewId="0" topLeftCell="A16">
      <selection activeCell="A25" sqref="A25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244" t="s">
        <v>9</v>
      </c>
      <c r="B1" s="240" t="s">
        <v>7</v>
      </c>
      <c r="C1" s="240" t="s">
        <v>8</v>
      </c>
      <c r="D1" s="246" t="s">
        <v>3</v>
      </c>
      <c r="E1" s="246"/>
      <c r="F1" s="246"/>
      <c r="G1" s="240" t="s">
        <v>4</v>
      </c>
      <c r="H1" s="240" t="s">
        <v>5</v>
      </c>
      <c r="I1" s="242" t="s">
        <v>6</v>
      </c>
    </row>
    <row r="2" spans="1:9" ht="15" thickBot="1">
      <c r="A2" s="245"/>
      <c r="B2" s="241"/>
      <c r="C2" s="241"/>
      <c r="D2" s="25" t="s">
        <v>0</v>
      </c>
      <c r="E2" s="25" t="s">
        <v>1</v>
      </c>
      <c r="F2" s="25" t="s">
        <v>2</v>
      </c>
      <c r="G2" s="241"/>
      <c r="H2" s="241"/>
      <c r="I2" s="243"/>
    </row>
    <row r="3" spans="1:9" ht="15.75" thickBot="1">
      <c r="A3" s="248" t="s">
        <v>199</v>
      </c>
      <c r="B3" s="249"/>
      <c r="C3" s="127"/>
      <c r="D3" s="127"/>
      <c r="E3" s="127"/>
      <c r="F3" s="127"/>
      <c r="G3" s="127"/>
      <c r="H3" s="127"/>
      <c r="I3" s="128"/>
    </row>
    <row r="4" spans="1:10" ht="15">
      <c r="A4" s="129" t="s">
        <v>11</v>
      </c>
      <c r="B4" s="130"/>
      <c r="C4" s="131">
        <f>C5+C6+C7</f>
        <v>360</v>
      </c>
      <c r="D4" s="132"/>
      <c r="E4" s="132"/>
      <c r="F4" s="132"/>
      <c r="G4" s="131">
        <f>G5+G6+G7</f>
        <v>383.7</v>
      </c>
      <c r="H4" s="132"/>
      <c r="I4" s="134"/>
      <c r="J4">
        <f>G4*100/G33</f>
        <v>21.22903791571458</v>
      </c>
    </row>
    <row r="5" spans="1:9" ht="15">
      <c r="A5" s="7" t="s">
        <v>214</v>
      </c>
      <c r="B5" s="1" t="s">
        <v>286</v>
      </c>
      <c r="C5" s="10">
        <v>150</v>
      </c>
      <c r="D5" s="10">
        <v>6.24</v>
      </c>
      <c r="E5" s="10">
        <v>6.76</v>
      </c>
      <c r="F5" s="10">
        <v>22.96</v>
      </c>
      <c r="G5" s="42">
        <v>178.6</v>
      </c>
      <c r="H5" s="14">
        <v>1.76</v>
      </c>
      <c r="I5" s="20">
        <v>199</v>
      </c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179</v>
      </c>
      <c r="C7" s="28">
        <v>180</v>
      </c>
      <c r="D7" s="28">
        <v>4.38</v>
      </c>
      <c r="E7" s="28">
        <v>4.54</v>
      </c>
      <c r="F7" s="28">
        <v>12.36</v>
      </c>
      <c r="G7" s="28">
        <v>109.17</v>
      </c>
      <c r="H7" s="29">
        <v>1.69</v>
      </c>
      <c r="I7" s="69">
        <v>397</v>
      </c>
    </row>
    <row r="8" spans="1:10" ht="15">
      <c r="A8" s="129" t="s">
        <v>168</v>
      </c>
      <c r="B8" s="75"/>
      <c r="C8" s="152">
        <v>0.05</v>
      </c>
      <c r="D8" s="73"/>
      <c r="E8" s="73"/>
      <c r="F8" s="73"/>
      <c r="G8" s="146">
        <f>G9</f>
        <v>67.52</v>
      </c>
      <c r="H8" s="74"/>
      <c r="I8" s="72"/>
      <c r="J8">
        <f>G8*100/G33</f>
        <v>3.735691008780423</v>
      </c>
    </row>
    <row r="9" spans="1:10" ht="15.75" thickBot="1">
      <c r="A9" s="65" t="s">
        <v>215</v>
      </c>
      <c r="B9" s="2" t="s">
        <v>235</v>
      </c>
      <c r="C9" s="11">
        <v>160</v>
      </c>
      <c r="D9" s="28">
        <v>0.8</v>
      </c>
      <c r="E9" s="28">
        <v>0</v>
      </c>
      <c r="F9" s="169">
        <v>16.16</v>
      </c>
      <c r="G9" s="28">
        <v>67.52</v>
      </c>
      <c r="H9" s="28">
        <v>4.8</v>
      </c>
      <c r="I9" s="170">
        <v>418</v>
      </c>
      <c r="J9" s="173"/>
    </row>
    <row r="10" spans="1:10" ht="15">
      <c r="A10" s="136" t="s">
        <v>12</v>
      </c>
      <c r="B10" s="148"/>
      <c r="C10" s="149">
        <f>C11+C12+C13+C14+C15+C16+C17+1.7+C19</f>
        <v>561.7</v>
      </c>
      <c r="D10" s="130"/>
      <c r="E10" s="130"/>
      <c r="F10" s="130"/>
      <c r="G10" s="149">
        <f>G11+G12+G13+G14+G15+G16+G17+G18+G19</f>
        <v>741.4599999999999</v>
      </c>
      <c r="H10" s="130"/>
      <c r="I10" s="150"/>
      <c r="J10">
        <f>G10*100/G33</f>
        <v>41.022888853233596</v>
      </c>
    </row>
    <row r="11" spans="1:10" ht="16.5" customHeight="1">
      <c r="A11" s="138" t="s">
        <v>216</v>
      </c>
      <c r="B11" s="1" t="s">
        <v>258</v>
      </c>
      <c r="C11" s="10">
        <v>40</v>
      </c>
      <c r="D11" s="10">
        <v>0.66</v>
      </c>
      <c r="E11" s="10">
        <v>2.04</v>
      </c>
      <c r="F11" s="10">
        <v>3.87</v>
      </c>
      <c r="G11" s="10">
        <v>36.46</v>
      </c>
      <c r="H11" s="19">
        <v>1.58</v>
      </c>
      <c r="I11" s="24">
        <v>33</v>
      </c>
      <c r="J11" s="173"/>
    </row>
    <row r="12" spans="1:9" ht="25.5" customHeight="1">
      <c r="A12" s="139"/>
      <c r="B12" s="4" t="s">
        <v>259</v>
      </c>
      <c r="C12" s="13">
        <v>150</v>
      </c>
      <c r="D12" s="13">
        <v>6.35</v>
      </c>
      <c r="E12" s="13">
        <v>7.43</v>
      </c>
      <c r="F12" s="13">
        <v>14.62</v>
      </c>
      <c r="G12" s="13">
        <v>151.33</v>
      </c>
      <c r="H12" s="18">
        <v>9.83</v>
      </c>
      <c r="I12" s="20">
        <v>106</v>
      </c>
    </row>
    <row r="13" spans="1:10" ht="16.5" customHeight="1">
      <c r="A13" s="140"/>
      <c r="B13" s="5" t="s">
        <v>224</v>
      </c>
      <c r="C13" s="13">
        <v>60</v>
      </c>
      <c r="D13" s="13">
        <v>16.64</v>
      </c>
      <c r="E13" s="13">
        <v>17.76</v>
      </c>
      <c r="F13" s="13">
        <v>60.5</v>
      </c>
      <c r="G13" s="13">
        <v>253.46</v>
      </c>
      <c r="H13" s="17">
        <v>1.7</v>
      </c>
      <c r="I13" s="20">
        <v>308</v>
      </c>
      <c r="J13" s="173"/>
    </row>
    <row r="14" spans="1:10" ht="24" customHeight="1">
      <c r="A14" s="140"/>
      <c r="B14" s="5" t="s">
        <v>135</v>
      </c>
      <c r="C14" s="13">
        <v>120</v>
      </c>
      <c r="D14" s="13">
        <v>3.49</v>
      </c>
      <c r="E14" s="13">
        <v>5.65</v>
      </c>
      <c r="F14" s="13">
        <v>21.29</v>
      </c>
      <c r="G14" s="13">
        <v>150.62</v>
      </c>
      <c r="H14" s="18">
        <v>17.46</v>
      </c>
      <c r="I14" s="20">
        <v>151</v>
      </c>
      <c r="J14" s="173"/>
    </row>
    <row r="15" spans="1:10" ht="15" customHeight="1">
      <c r="A15" s="8"/>
      <c r="B15" s="2" t="s">
        <v>137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  <c r="J15" s="173"/>
    </row>
    <row r="16" spans="1:9" ht="11.25" customHeight="1">
      <c r="A16" s="8"/>
      <c r="B16" s="2" t="s">
        <v>68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 t="s">
        <v>254</v>
      </c>
    </row>
    <row r="17" spans="1:9" ht="13.5" customHeight="1">
      <c r="A17" s="65"/>
      <c r="B17" s="2" t="s">
        <v>176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254</v>
      </c>
    </row>
    <row r="18" spans="1:9" ht="13.5" customHeight="1">
      <c r="A18" s="65"/>
      <c r="B18" s="2" t="s">
        <v>283</v>
      </c>
      <c r="C18" s="11" t="s">
        <v>253</v>
      </c>
      <c r="D18" s="11">
        <v>0.11</v>
      </c>
      <c r="E18" s="11">
        <v>0.01</v>
      </c>
      <c r="F18" s="11">
        <v>0.51</v>
      </c>
      <c r="G18" s="11">
        <v>2.56</v>
      </c>
      <c r="H18" s="15">
        <v>0.17</v>
      </c>
      <c r="I18" s="34" t="s">
        <v>254</v>
      </c>
    </row>
    <row r="19" spans="1:9" ht="27.75" customHeight="1" thickBot="1">
      <c r="A19" s="26"/>
      <c r="B19" s="191" t="s">
        <v>251</v>
      </c>
      <c r="C19" s="12">
        <v>10</v>
      </c>
      <c r="D19" s="12">
        <v>0.76</v>
      </c>
      <c r="E19" s="12">
        <v>0.08</v>
      </c>
      <c r="F19" s="12">
        <v>4.4</v>
      </c>
      <c r="G19" s="12">
        <v>23.5</v>
      </c>
      <c r="H19" s="16">
        <v>0</v>
      </c>
      <c r="I19" s="205">
        <v>123</v>
      </c>
    </row>
    <row r="20" spans="1:10" ht="15">
      <c r="A20" s="147" t="s">
        <v>13</v>
      </c>
      <c r="B20" s="148"/>
      <c r="C20" s="149">
        <f>C21+C22+95</f>
        <v>265</v>
      </c>
      <c r="D20" s="130"/>
      <c r="E20" s="130"/>
      <c r="F20" s="130"/>
      <c r="G20" s="149">
        <f>G21+G23</f>
        <v>162.41</v>
      </c>
      <c r="H20" s="130"/>
      <c r="I20" s="150"/>
      <c r="J20">
        <f>G20*100/G33</f>
        <v>8.98568685924213</v>
      </c>
    </row>
    <row r="21" spans="1:10" ht="12" customHeight="1">
      <c r="A21" s="9" t="s">
        <v>217</v>
      </c>
      <c r="B21" s="3" t="s">
        <v>156</v>
      </c>
      <c r="C21" s="12">
        <v>150</v>
      </c>
      <c r="D21" s="12">
        <v>4.92</v>
      </c>
      <c r="E21" s="12">
        <v>3.75</v>
      </c>
      <c r="F21" s="12">
        <v>16.95</v>
      </c>
      <c r="G21" s="12">
        <v>121.5</v>
      </c>
      <c r="H21" s="16">
        <v>0.9</v>
      </c>
      <c r="I21" s="23">
        <v>420</v>
      </c>
      <c r="J21" s="173"/>
    </row>
    <row r="22" spans="1:10" ht="12" customHeight="1">
      <c r="A22" s="9"/>
      <c r="B22" s="4" t="s">
        <v>132</v>
      </c>
      <c r="C22" s="11">
        <v>20</v>
      </c>
      <c r="D22" s="11">
        <v>1.79</v>
      </c>
      <c r="E22" s="11">
        <v>2.93</v>
      </c>
      <c r="F22" s="11">
        <v>14.93</v>
      </c>
      <c r="G22" s="11">
        <v>94.03</v>
      </c>
      <c r="H22" s="15">
        <v>0.02</v>
      </c>
      <c r="I22" s="21">
        <v>491</v>
      </c>
      <c r="J22" s="173"/>
    </row>
    <row r="23" spans="1:9" ht="12" customHeight="1" thickBot="1">
      <c r="A23" s="9"/>
      <c r="B23" s="4" t="s">
        <v>236</v>
      </c>
      <c r="C23" s="11" t="s">
        <v>237</v>
      </c>
      <c r="D23" s="11">
        <v>0.86</v>
      </c>
      <c r="E23" s="11">
        <v>0.19</v>
      </c>
      <c r="F23" s="11">
        <v>7.71</v>
      </c>
      <c r="G23" s="11">
        <v>40.91</v>
      </c>
      <c r="H23" s="15">
        <v>57.08</v>
      </c>
      <c r="I23" s="21">
        <v>386</v>
      </c>
    </row>
    <row r="24" spans="1:10" ht="15">
      <c r="A24" s="136" t="s">
        <v>14</v>
      </c>
      <c r="B24" s="137"/>
      <c r="C24" s="186">
        <f>C25+C26+C27+C28+C29+C30+C32</f>
        <v>438.8</v>
      </c>
      <c r="D24" s="132"/>
      <c r="E24" s="132"/>
      <c r="F24" s="132"/>
      <c r="G24" s="145">
        <f>G25+G26+G27+G28+G29+G30+G31+G32</f>
        <v>452.34</v>
      </c>
      <c r="H24" s="132"/>
      <c r="I24" s="134"/>
      <c r="J24">
        <f>G24*100/G33</f>
        <v>25.026695363029276</v>
      </c>
    </row>
    <row r="25" spans="1:9" ht="15">
      <c r="A25" s="8" t="s">
        <v>289</v>
      </c>
      <c r="B25" s="36" t="s">
        <v>107</v>
      </c>
      <c r="C25" s="13">
        <v>40</v>
      </c>
      <c r="D25" s="13">
        <v>0.57</v>
      </c>
      <c r="E25" s="13">
        <v>2.04</v>
      </c>
      <c r="F25" s="13">
        <v>3.04</v>
      </c>
      <c r="G25" s="53">
        <v>33.38</v>
      </c>
      <c r="H25" s="17">
        <v>1.58</v>
      </c>
      <c r="I25" s="20">
        <v>41</v>
      </c>
    </row>
    <row r="26" spans="1:10" ht="13.5" customHeight="1">
      <c r="A26" s="8"/>
      <c r="B26" s="2" t="s">
        <v>202</v>
      </c>
      <c r="C26" s="11">
        <v>100</v>
      </c>
      <c r="D26" s="11">
        <v>14.14</v>
      </c>
      <c r="E26" s="11">
        <v>6.03</v>
      </c>
      <c r="F26" s="11">
        <v>22.75</v>
      </c>
      <c r="G26" s="11">
        <v>202.45</v>
      </c>
      <c r="H26" s="15">
        <v>0.38</v>
      </c>
      <c r="I26" s="21">
        <v>245</v>
      </c>
      <c r="J26" s="173"/>
    </row>
    <row r="27" spans="1:10" ht="15">
      <c r="A27" s="140"/>
      <c r="B27" s="5" t="s">
        <v>238</v>
      </c>
      <c r="C27" s="13">
        <v>48</v>
      </c>
      <c r="D27" s="13">
        <v>0.14</v>
      </c>
      <c r="E27" s="13">
        <v>0.06</v>
      </c>
      <c r="F27" s="13">
        <v>13</v>
      </c>
      <c r="G27" s="13">
        <v>54.04</v>
      </c>
      <c r="H27" s="18">
        <v>17.08</v>
      </c>
      <c r="I27" s="20">
        <v>360</v>
      </c>
      <c r="J27" s="173"/>
    </row>
    <row r="28" spans="1:9" ht="12.75" customHeight="1">
      <c r="A28" s="140"/>
      <c r="B28" s="5" t="s">
        <v>233</v>
      </c>
      <c r="C28" s="13">
        <v>180</v>
      </c>
      <c r="D28" s="13">
        <v>0.07</v>
      </c>
      <c r="E28" s="13">
        <v>0.02</v>
      </c>
      <c r="F28" s="13">
        <v>5</v>
      </c>
      <c r="G28" s="13">
        <v>20.46</v>
      </c>
      <c r="H28" s="53">
        <v>0.04</v>
      </c>
      <c r="I28" s="20" t="s">
        <v>70</v>
      </c>
    </row>
    <row r="29" spans="1:9" ht="12" customHeight="1">
      <c r="A29" s="8"/>
      <c r="B29" s="2" t="s">
        <v>166</v>
      </c>
      <c r="C29" s="11">
        <v>30</v>
      </c>
      <c r="D29" s="11">
        <v>2.25</v>
      </c>
      <c r="E29" s="11">
        <v>0.87</v>
      </c>
      <c r="F29" s="11">
        <v>15.42</v>
      </c>
      <c r="G29" s="11">
        <v>78.6</v>
      </c>
      <c r="H29" s="15">
        <v>0</v>
      </c>
      <c r="I29" s="34" t="s">
        <v>254</v>
      </c>
    </row>
    <row r="30" spans="1:9" ht="14.25" customHeight="1">
      <c r="A30" s="9"/>
      <c r="B30" s="3" t="s">
        <v>153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34" t="s">
        <v>254</v>
      </c>
    </row>
    <row r="31" spans="1:9" ht="14.25" customHeight="1">
      <c r="A31" s="9"/>
      <c r="B31" s="3" t="s">
        <v>181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34" t="s">
        <v>254</v>
      </c>
    </row>
    <row r="32" spans="1:9" ht="14.25" customHeight="1">
      <c r="A32" s="8"/>
      <c r="B32" s="2" t="s">
        <v>196</v>
      </c>
      <c r="C32" s="11">
        <v>40</v>
      </c>
      <c r="D32" s="11">
        <v>5.08</v>
      </c>
      <c r="E32" s="11">
        <v>4.6</v>
      </c>
      <c r="F32" s="11">
        <v>0.28</v>
      </c>
      <c r="G32" s="11">
        <v>62.83</v>
      </c>
      <c r="H32" s="15">
        <v>0</v>
      </c>
      <c r="I32" s="21">
        <v>227</v>
      </c>
    </row>
    <row r="33" spans="1:9" ht="31.5" customHeight="1" thickBot="1">
      <c r="A33" s="142" t="s">
        <v>18</v>
      </c>
      <c r="B33" s="143"/>
      <c r="C33" s="143"/>
      <c r="D33" s="33">
        <f>SUM(D5:D32)</f>
        <v>74.55999999999999</v>
      </c>
      <c r="E33" s="33">
        <f>SUM(E5:E32)</f>
        <v>69.83</v>
      </c>
      <c r="F33" s="33">
        <f>SUM(F5:F32)</f>
        <v>293.54999999999995</v>
      </c>
      <c r="G33" s="52">
        <f>G4+G8+G10+G20+G24</f>
        <v>1807.4299999999998</v>
      </c>
      <c r="H33" s="33">
        <f>SUM(H5:H32)</f>
        <v>135.7</v>
      </c>
      <c r="I33" s="144"/>
    </row>
    <row r="34" spans="1:9" ht="12.75" customHeight="1" hidden="1">
      <c r="A34" s="247"/>
      <c r="B34" s="247"/>
      <c r="C34" s="247"/>
      <c r="D34" s="247"/>
      <c r="E34" s="247"/>
      <c r="F34" s="247"/>
      <c r="G34" s="247"/>
      <c r="H34" s="247"/>
      <c r="I34" s="247"/>
    </row>
    <row r="35" spans="1:9" ht="15.75">
      <c r="A35" s="239" t="s">
        <v>160</v>
      </c>
      <c r="B35" s="239"/>
      <c r="C35" s="239"/>
      <c r="D35" s="239"/>
      <c r="E35" s="239"/>
      <c r="F35" s="239"/>
      <c r="G35" s="239"/>
      <c r="H35" s="239"/>
      <c r="I35" s="239"/>
    </row>
    <row r="36" spans="1:9" ht="15.75" customHeight="1">
      <c r="A36" s="237" t="s">
        <v>192</v>
      </c>
      <c r="B36" s="237"/>
      <c r="C36" s="237"/>
      <c r="D36" s="237"/>
      <c r="E36" s="237"/>
      <c r="F36" s="237"/>
      <c r="G36" s="237"/>
      <c r="H36" s="237"/>
      <c r="I36" s="237"/>
    </row>
    <row r="38" spans="2:9" ht="15">
      <c r="B38" s="208"/>
      <c r="C38" s="206"/>
      <c r="D38" s="206"/>
      <c r="E38" s="206"/>
      <c r="F38" s="206"/>
      <c r="G38" s="206"/>
      <c r="H38" s="206"/>
      <c r="I38" s="206"/>
    </row>
  </sheetData>
  <sheetProtection/>
  <mergeCells count="11">
    <mergeCell ref="H1:H2"/>
    <mergeCell ref="I1:I2"/>
    <mergeCell ref="A1:A2"/>
    <mergeCell ref="B1:B2"/>
    <mergeCell ref="C1:C2"/>
    <mergeCell ref="D1:F1"/>
    <mergeCell ref="A36:I36"/>
    <mergeCell ref="A34:I34"/>
    <mergeCell ref="A35:I35"/>
    <mergeCell ref="A3:B3"/>
    <mergeCell ref="G1:G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6">
      <selection activeCell="A23" sqref="A23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  <col min="10" max="10" width="0" style="0" hidden="1" customWidth="1"/>
  </cols>
  <sheetData>
    <row r="1" spans="1:9" ht="14.25">
      <c r="A1" s="244" t="s">
        <v>9</v>
      </c>
      <c r="B1" s="240" t="s">
        <v>7</v>
      </c>
      <c r="C1" s="240" t="s">
        <v>8</v>
      </c>
      <c r="D1" s="246" t="s">
        <v>3</v>
      </c>
      <c r="E1" s="246"/>
      <c r="F1" s="246"/>
      <c r="G1" s="240" t="s">
        <v>4</v>
      </c>
      <c r="H1" s="240" t="s">
        <v>5</v>
      </c>
      <c r="I1" s="242" t="s">
        <v>6</v>
      </c>
    </row>
    <row r="2" spans="1:9" ht="15" thickBot="1">
      <c r="A2" s="245"/>
      <c r="B2" s="241"/>
      <c r="C2" s="241"/>
      <c r="D2" s="25" t="s">
        <v>0</v>
      </c>
      <c r="E2" s="25" t="s">
        <v>1</v>
      </c>
      <c r="F2" s="25" t="s">
        <v>2</v>
      </c>
      <c r="G2" s="241"/>
      <c r="H2" s="241"/>
      <c r="I2" s="243"/>
    </row>
    <row r="3" spans="1:9" ht="15.75" thickBot="1">
      <c r="A3" s="126" t="s">
        <v>20</v>
      </c>
      <c r="B3" s="127"/>
      <c r="C3" s="127"/>
      <c r="D3" s="127"/>
      <c r="E3" s="127"/>
      <c r="F3" s="127"/>
      <c r="G3" s="127"/>
      <c r="H3" s="127"/>
      <c r="I3" s="128"/>
    </row>
    <row r="4" spans="1:10" ht="15">
      <c r="A4" s="129" t="s">
        <v>11</v>
      </c>
      <c r="B4" s="130"/>
      <c r="C4" s="131">
        <f>C5+C6+C7</f>
        <v>360</v>
      </c>
      <c r="D4" s="132"/>
      <c r="E4" s="132"/>
      <c r="F4" s="132"/>
      <c r="G4" s="131">
        <f>G5+G6+G7</f>
        <v>312.38</v>
      </c>
      <c r="H4" s="132"/>
      <c r="I4" s="134"/>
      <c r="J4">
        <f>G4*100/G30</f>
        <v>19.209317484426787</v>
      </c>
    </row>
    <row r="5" spans="1:10" ht="16.5" customHeight="1">
      <c r="A5" s="7" t="s">
        <v>214</v>
      </c>
      <c r="B5" s="1" t="s">
        <v>252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  <c r="J5" s="173"/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157" t="s">
        <v>163</v>
      </c>
      <c r="C7" s="64">
        <v>180</v>
      </c>
      <c r="D7" s="64">
        <v>1.67</v>
      </c>
      <c r="E7" s="64">
        <v>1.78</v>
      </c>
      <c r="F7" s="158">
        <v>6.59</v>
      </c>
      <c r="G7" s="64">
        <v>49.47</v>
      </c>
      <c r="H7" s="159">
        <v>0.76</v>
      </c>
      <c r="I7" s="79" t="s">
        <v>91</v>
      </c>
    </row>
    <row r="8" spans="1:10" ht="15">
      <c r="A8" s="129" t="s">
        <v>168</v>
      </c>
      <c r="B8" s="75"/>
      <c r="C8" s="154">
        <v>0.05</v>
      </c>
      <c r="D8" s="66"/>
      <c r="E8" s="66"/>
      <c r="F8" s="155"/>
      <c r="G8" s="68">
        <f>G9</f>
        <v>44.84</v>
      </c>
      <c r="H8" s="156"/>
      <c r="I8" s="171"/>
      <c r="J8">
        <f>G8*100/G30</f>
        <v>2.7573653755096266</v>
      </c>
    </row>
    <row r="9" spans="1:9" ht="15.75" thickBot="1">
      <c r="A9" s="65" t="s">
        <v>215</v>
      </c>
      <c r="B9" s="4" t="s">
        <v>255</v>
      </c>
      <c r="C9" s="11" t="s">
        <v>256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5">
      <c r="A10" s="136" t="s">
        <v>12</v>
      </c>
      <c r="B10" s="137"/>
      <c r="C10" s="131">
        <f>C11+C12+C13+C14+C15+C16+C17+1.7</f>
        <v>531.7</v>
      </c>
      <c r="D10" s="132"/>
      <c r="E10" s="132"/>
      <c r="F10" s="132"/>
      <c r="G10" s="131">
        <f>G11+G12+G13+G14+G15+G16+G17+G18</f>
        <v>595.8299999999999</v>
      </c>
      <c r="H10" s="132"/>
      <c r="I10" s="134"/>
      <c r="J10">
        <f>G10*100/G30</f>
        <v>36.63963005552856</v>
      </c>
    </row>
    <row r="11" spans="1:10" ht="15">
      <c r="A11" s="138" t="s">
        <v>216</v>
      </c>
      <c r="B11" s="1" t="s">
        <v>260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173"/>
    </row>
    <row r="12" spans="1:9" ht="27.75" customHeight="1">
      <c r="A12" s="139"/>
      <c r="B12" s="4" t="s">
        <v>162</v>
      </c>
      <c r="C12" s="13">
        <v>150</v>
      </c>
      <c r="D12" s="13">
        <v>5.3</v>
      </c>
      <c r="E12" s="13">
        <v>5.79</v>
      </c>
      <c r="F12" s="13">
        <v>13.27</v>
      </c>
      <c r="G12" s="13">
        <v>126.58</v>
      </c>
      <c r="H12" s="18">
        <v>7.94</v>
      </c>
      <c r="I12" s="20">
        <v>82</v>
      </c>
    </row>
    <row r="13" spans="1:10" ht="17.25" customHeight="1">
      <c r="A13" s="140"/>
      <c r="B13" s="5" t="s">
        <v>219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173"/>
    </row>
    <row r="14" spans="1:10" ht="17.25" customHeight="1">
      <c r="A14" s="140"/>
      <c r="B14" s="5" t="s">
        <v>220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  <c r="J14" s="173"/>
    </row>
    <row r="15" spans="1:9" ht="15">
      <c r="A15" s="8"/>
      <c r="B15" s="2" t="s">
        <v>151</v>
      </c>
      <c r="C15" s="11">
        <v>150</v>
      </c>
      <c r="D15" s="11">
        <v>0.24</v>
      </c>
      <c r="E15" s="11">
        <v>0</v>
      </c>
      <c r="F15" s="11">
        <v>9.27</v>
      </c>
      <c r="G15" s="11">
        <v>37.85</v>
      </c>
      <c r="H15" s="15">
        <v>0</v>
      </c>
      <c r="I15" s="20">
        <v>376</v>
      </c>
    </row>
    <row r="16" spans="1:9" ht="15">
      <c r="A16" s="8"/>
      <c r="B16" s="2" t="s">
        <v>241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254</v>
      </c>
    </row>
    <row r="17" spans="1:9" ht="15">
      <c r="A17" s="65"/>
      <c r="B17" s="2" t="s">
        <v>176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254</v>
      </c>
    </row>
    <row r="18" spans="1:10" ht="15.75" thickBot="1">
      <c r="A18" s="26"/>
      <c r="B18" s="2" t="s">
        <v>283</v>
      </c>
      <c r="C18" s="11" t="s">
        <v>253</v>
      </c>
      <c r="D18" s="11">
        <v>0.11</v>
      </c>
      <c r="E18" s="11">
        <v>0.01</v>
      </c>
      <c r="F18" s="11">
        <v>0.51</v>
      </c>
      <c r="G18" s="11">
        <v>2.56</v>
      </c>
      <c r="H18" s="15">
        <v>0.17</v>
      </c>
      <c r="I18" s="34" t="s">
        <v>254</v>
      </c>
      <c r="J18" s="173"/>
    </row>
    <row r="19" spans="1:10" ht="14.25" customHeight="1">
      <c r="A19" s="147" t="s">
        <v>13</v>
      </c>
      <c r="B19" s="148"/>
      <c r="C19" s="149">
        <f>C20+C21</f>
        <v>210</v>
      </c>
      <c r="D19" s="130"/>
      <c r="E19" s="130"/>
      <c r="F19" s="130"/>
      <c r="G19" s="149">
        <f>G20+G21</f>
        <v>287.78</v>
      </c>
      <c r="H19" s="130"/>
      <c r="I19" s="150"/>
      <c r="J19">
        <f>G19*100/G30</f>
        <v>17.69657912052097</v>
      </c>
    </row>
    <row r="20" spans="1:10" ht="15">
      <c r="A20" s="9" t="s">
        <v>217</v>
      </c>
      <c r="B20" s="3" t="s">
        <v>152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173"/>
    </row>
    <row r="21" spans="1:10" ht="15.75" thickBot="1">
      <c r="A21" s="9"/>
      <c r="B21" s="164" t="s">
        <v>143</v>
      </c>
      <c r="C21" s="64">
        <v>60</v>
      </c>
      <c r="D21" s="64">
        <v>5.1</v>
      </c>
      <c r="E21" s="64">
        <v>6.85</v>
      </c>
      <c r="F21" s="64">
        <v>31.12</v>
      </c>
      <c r="G21" s="64">
        <v>208.28</v>
      </c>
      <c r="H21" s="159">
        <v>0.26</v>
      </c>
      <c r="I21" s="61">
        <v>460</v>
      </c>
      <c r="J21" s="173"/>
    </row>
    <row r="22" spans="1:10" ht="15">
      <c r="A22" s="136" t="s">
        <v>14</v>
      </c>
      <c r="B22" s="137"/>
      <c r="C22" s="151">
        <f>C23+C24+C25+C26+C27+C28+C29</f>
        <v>421</v>
      </c>
      <c r="D22" s="132"/>
      <c r="E22" s="132"/>
      <c r="F22" s="132"/>
      <c r="G22" s="131">
        <f>G23+G24+G25+G26+G27+G28+G29</f>
        <v>385.36</v>
      </c>
      <c r="H22" s="132"/>
      <c r="I22" s="134"/>
      <c r="J22">
        <f>G22*100/G30</f>
        <v>23.697107964014045</v>
      </c>
    </row>
    <row r="23" spans="1:10" ht="16.5" customHeight="1">
      <c r="A23" s="8" t="s">
        <v>289</v>
      </c>
      <c r="B23" s="36" t="s">
        <v>203</v>
      </c>
      <c r="C23" s="10">
        <v>40</v>
      </c>
      <c r="D23" s="10">
        <v>0.73</v>
      </c>
      <c r="E23" s="10">
        <v>2.04</v>
      </c>
      <c r="F23" s="10">
        <v>3.11</v>
      </c>
      <c r="G23" s="10">
        <v>34.41</v>
      </c>
      <c r="H23" s="19">
        <v>7.33</v>
      </c>
      <c r="I23" s="24">
        <v>21</v>
      </c>
      <c r="J23" s="173"/>
    </row>
    <row r="24" spans="1:9" ht="26.25" customHeight="1">
      <c r="A24" s="8"/>
      <c r="B24" s="4" t="s">
        <v>109</v>
      </c>
      <c r="C24" s="10">
        <v>70</v>
      </c>
      <c r="D24" s="10">
        <v>11.09</v>
      </c>
      <c r="E24" s="10">
        <v>5.07</v>
      </c>
      <c r="F24" s="10">
        <v>6.75</v>
      </c>
      <c r="G24" s="10">
        <v>118.19</v>
      </c>
      <c r="H24" s="10">
        <v>0.41</v>
      </c>
      <c r="I24" s="24" t="s">
        <v>75</v>
      </c>
    </row>
    <row r="25" spans="1:9" ht="15.75" customHeight="1">
      <c r="A25" s="140"/>
      <c r="B25" s="5" t="s">
        <v>264</v>
      </c>
      <c r="C25" s="13">
        <v>110</v>
      </c>
      <c r="D25" s="13">
        <v>2.63</v>
      </c>
      <c r="E25" s="13">
        <v>2.6</v>
      </c>
      <c r="F25" s="13">
        <v>16.69</v>
      </c>
      <c r="G25" s="13">
        <v>100.96</v>
      </c>
      <c r="H25" s="18">
        <v>14.12</v>
      </c>
      <c r="I25" s="20">
        <v>339</v>
      </c>
    </row>
    <row r="26" spans="1:9" ht="15">
      <c r="A26" s="140"/>
      <c r="B26" s="2" t="s">
        <v>161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5">
      <c r="A27" s="8"/>
      <c r="B27" s="5" t="s">
        <v>240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254</v>
      </c>
    </row>
    <row r="28" spans="1:9" ht="15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34" t="s">
        <v>254</v>
      </c>
    </row>
    <row r="29" spans="1:9" ht="15">
      <c r="A29" s="9"/>
      <c r="B29" s="3" t="s">
        <v>181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3" t="s">
        <v>254</v>
      </c>
    </row>
    <row r="30" spans="1:9" ht="28.5" customHeight="1" thickBot="1">
      <c r="A30" s="142" t="s">
        <v>19</v>
      </c>
      <c r="B30" s="143"/>
      <c r="C30" s="143"/>
      <c r="D30" s="33">
        <f>SUM(D5:D29)</f>
        <v>73.16</v>
      </c>
      <c r="E30" s="33">
        <f>SUM(E5:E29)</f>
        <v>58.329999999999984</v>
      </c>
      <c r="F30" s="33">
        <f>SUM(F5:F29)</f>
        <v>198.14000000000001</v>
      </c>
      <c r="G30" s="33">
        <f>G4+G8+G10+G19+G22</f>
        <v>1626.19</v>
      </c>
      <c r="H30" s="33">
        <f>SUM(H5:H29)</f>
        <v>79.13</v>
      </c>
      <c r="I30" s="144"/>
    </row>
    <row r="31" spans="1:9" ht="14.25" customHeight="1">
      <c r="A31" s="239" t="s">
        <v>71</v>
      </c>
      <c r="B31" s="239"/>
      <c r="C31" s="239"/>
      <c r="D31" s="239"/>
      <c r="E31" s="239"/>
      <c r="F31" s="239"/>
      <c r="G31" s="239"/>
      <c r="H31" s="239"/>
      <c r="I31" s="239"/>
    </row>
    <row r="32" ht="12.75">
      <c r="A32" s="175" t="s">
        <v>205</v>
      </c>
    </row>
    <row r="33" ht="12.75">
      <c r="A33" t="s">
        <v>204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22">
      <selection activeCell="A23" sqref="A23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244" t="s">
        <v>9</v>
      </c>
      <c r="B1" s="240" t="s">
        <v>7</v>
      </c>
      <c r="C1" s="240" t="s">
        <v>8</v>
      </c>
      <c r="D1" s="246" t="s">
        <v>3</v>
      </c>
      <c r="E1" s="246"/>
      <c r="F1" s="246"/>
      <c r="G1" s="240" t="s">
        <v>4</v>
      </c>
      <c r="H1" s="240" t="s">
        <v>5</v>
      </c>
      <c r="I1" s="242" t="s">
        <v>6</v>
      </c>
    </row>
    <row r="2" spans="1:9" ht="15" thickBot="1">
      <c r="A2" s="245"/>
      <c r="B2" s="241"/>
      <c r="C2" s="241"/>
      <c r="D2" s="25" t="s">
        <v>0</v>
      </c>
      <c r="E2" s="25" t="s">
        <v>1</v>
      </c>
      <c r="F2" s="25" t="s">
        <v>2</v>
      </c>
      <c r="G2" s="241"/>
      <c r="H2" s="241"/>
      <c r="I2" s="243"/>
    </row>
    <row r="3" spans="1:9" ht="15.75" thickBot="1">
      <c r="A3" s="126" t="s">
        <v>21</v>
      </c>
      <c r="B3" s="127"/>
      <c r="C3" s="127"/>
      <c r="D3" s="127"/>
      <c r="E3" s="127"/>
      <c r="F3" s="127"/>
      <c r="G3" s="127"/>
      <c r="H3" s="127"/>
      <c r="I3" s="128"/>
    </row>
    <row r="4" spans="1:10" ht="15">
      <c r="A4" s="129" t="s">
        <v>11</v>
      </c>
      <c r="B4" s="130"/>
      <c r="C4" s="131">
        <f>C5+C6+C7</f>
        <v>355</v>
      </c>
      <c r="D4" s="132"/>
      <c r="E4" s="132"/>
      <c r="F4" s="132"/>
      <c r="G4" s="131">
        <f>G5+G6+G7</f>
        <v>345.13</v>
      </c>
      <c r="H4" s="132"/>
      <c r="I4" s="134"/>
      <c r="J4">
        <f>G4*100/G31</f>
        <v>20.867141492436243</v>
      </c>
    </row>
    <row r="5" spans="1:9" ht="15">
      <c r="A5" s="7" t="s">
        <v>214</v>
      </c>
      <c r="B5" s="1" t="s">
        <v>88</v>
      </c>
      <c r="C5" s="10">
        <v>150</v>
      </c>
      <c r="D5" s="10">
        <v>5.38</v>
      </c>
      <c r="E5" s="10">
        <v>6.64</v>
      </c>
      <c r="F5" s="10">
        <v>19.26</v>
      </c>
      <c r="G5" s="10">
        <v>159.42</v>
      </c>
      <c r="H5" s="14">
        <v>1.476</v>
      </c>
      <c r="I5" s="20">
        <v>199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178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69">
        <v>395</v>
      </c>
    </row>
    <row r="8" spans="1:10" ht="15">
      <c r="A8" s="129" t="s">
        <v>168</v>
      </c>
      <c r="B8" s="75"/>
      <c r="C8" s="154">
        <v>0.05</v>
      </c>
      <c r="D8" s="73"/>
      <c r="E8" s="73"/>
      <c r="F8" s="73"/>
      <c r="G8" s="146">
        <f>G9+G10</f>
        <v>103.78999999999999</v>
      </c>
      <c r="H8" s="74"/>
      <c r="I8" s="76"/>
      <c r="J8">
        <f>G8*100/G31</f>
        <v>6.275318330773788</v>
      </c>
    </row>
    <row r="9" spans="1:9" ht="15">
      <c r="A9" s="65" t="s">
        <v>215</v>
      </c>
      <c r="B9" s="2" t="s">
        <v>235</v>
      </c>
      <c r="C9" s="11">
        <v>160</v>
      </c>
      <c r="D9" s="11">
        <v>0.8</v>
      </c>
      <c r="E9" s="11">
        <v>0</v>
      </c>
      <c r="F9" s="189">
        <v>16.16</v>
      </c>
      <c r="G9" s="11">
        <v>67.52</v>
      </c>
      <c r="H9" s="11">
        <v>4.8</v>
      </c>
      <c r="I9" s="190">
        <v>418</v>
      </c>
    </row>
    <row r="10" spans="1:9" ht="15">
      <c r="A10" s="174"/>
      <c r="B10" s="4" t="s">
        <v>261</v>
      </c>
      <c r="C10" s="11" t="s">
        <v>262</v>
      </c>
      <c r="D10" s="12">
        <v>0.76</v>
      </c>
      <c r="E10" s="12">
        <v>0.19</v>
      </c>
      <c r="F10" s="12">
        <v>7.16</v>
      </c>
      <c r="G10" s="12">
        <v>36.27</v>
      </c>
      <c r="H10" s="16">
        <v>36.27</v>
      </c>
      <c r="I10" s="23">
        <v>386</v>
      </c>
    </row>
    <row r="11" spans="1:10" ht="15">
      <c r="A11" s="147" t="s">
        <v>12</v>
      </c>
      <c r="B11" s="148"/>
      <c r="C11" s="149">
        <f>C12+C13+C14+C15+C16+C17+1.7</f>
        <v>536.7</v>
      </c>
      <c r="D11" s="130"/>
      <c r="E11" s="130"/>
      <c r="F11" s="130"/>
      <c r="G11" s="149">
        <f>G12+G13+G14+G15+G16+G17+G18</f>
        <v>539.5999999999999</v>
      </c>
      <c r="H11" s="130"/>
      <c r="I11" s="150"/>
      <c r="J11">
        <f>G11*100/G31</f>
        <v>32.625125457997264</v>
      </c>
    </row>
    <row r="12" spans="1:10" ht="16.5" customHeight="1">
      <c r="A12" s="138" t="s">
        <v>216</v>
      </c>
      <c r="B12" s="1" t="s">
        <v>258</v>
      </c>
      <c r="C12" s="10">
        <v>40</v>
      </c>
      <c r="D12" s="10">
        <v>0.66</v>
      </c>
      <c r="E12" s="10">
        <v>2.04</v>
      </c>
      <c r="F12" s="10">
        <v>3.87</v>
      </c>
      <c r="G12" s="10">
        <v>36.46</v>
      </c>
      <c r="H12" s="19">
        <v>1.58</v>
      </c>
      <c r="I12" s="24">
        <v>33</v>
      </c>
      <c r="J12" s="173"/>
    </row>
    <row r="13" spans="1:9" ht="15">
      <c r="A13" s="138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139"/>
      <c r="B14" s="4" t="s">
        <v>249</v>
      </c>
      <c r="C14" s="13">
        <v>175</v>
      </c>
      <c r="D14" s="13">
        <v>10.96</v>
      </c>
      <c r="E14" s="13">
        <v>13.19</v>
      </c>
      <c r="F14" s="13">
        <v>24.76</v>
      </c>
      <c r="G14" s="13">
        <v>261.99</v>
      </c>
      <c r="H14" s="18">
        <v>21.98</v>
      </c>
      <c r="I14" s="20">
        <v>292</v>
      </c>
    </row>
    <row r="15" spans="1:9" ht="16.5" customHeight="1">
      <c r="A15" s="140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5">
      <c r="A16" s="141"/>
      <c r="B16" s="2" t="s">
        <v>241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3" t="s">
        <v>254</v>
      </c>
    </row>
    <row r="17" spans="1:9" ht="15">
      <c r="A17" s="207"/>
      <c r="B17" s="2" t="s">
        <v>176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63" t="s">
        <v>254</v>
      </c>
    </row>
    <row r="18" spans="1:9" ht="17.25" customHeight="1" thickBot="1">
      <c r="A18" s="26"/>
      <c r="B18" s="3" t="s">
        <v>283</v>
      </c>
      <c r="C18" s="12" t="s">
        <v>253</v>
      </c>
      <c r="D18" s="12">
        <v>0.11</v>
      </c>
      <c r="E18" s="12">
        <v>0.01</v>
      </c>
      <c r="F18" s="12">
        <v>0.51</v>
      </c>
      <c r="G18" s="12">
        <v>2.56</v>
      </c>
      <c r="H18" s="16">
        <v>0.17</v>
      </c>
      <c r="I18" s="63" t="s">
        <v>254</v>
      </c>
    </row>
    <row r="19" spans="1:10" ht="15">
      <c r="A19" s="147" t="s">
        <v>13</v>
      </c>
      <c r="B19" s="148"/>
      <c r="C19" s="149">
        <f>C20+C21</f>
        <v>200</v>
      </c>
      <c r="D19" s="130"/>
      <c r="E19" s="130"/>
      <c r="F19" s="130"/>
      <c r="G19" s="149">
        <f>G20+G21</f>
        <v>290</v>
      </c>
      <c r="H19" s="130"/>
      <c r="I19" s="150"/>
      <c r="J19">
        <f>G19*100/G31</f>
        <v>17.533888774683483</v>
      </c>
    </row>
    <row r="20" spans="1:10" ht="15">
      <c r="A20" s="9" t="s">
        <v>217</v>
      </c>
      <c r="B20" s="3" t="s">
        <v>243</v>
      </c>
      <c r="C20" s="12">
        <v>160</v>
      </c>
      <c r="D20" s="12">
        <v>4.16</v>
      </c>
      <c r="E20" s="12">
        <v>4</v>
      </c>
      <c r="F20" s="12">
        <v>17.6</v>
      </c>
      <c r="G20" s="12">
        <v>123.2</v>
      </c>
      <c r="H20" s="16">
        <v>1.44</v>
      </c>
      <c r="I20" s="23">
        <v>420</v>
      </c>
      <c r="J20" s="173"/>
    </row>
    <row r="21" spans="1:10" ht="15.75" thickBot="1">
      <c r="A21" s="9"/>
      <c r="B21" s="4" t="s">
        <v>197</v>
      </c>
      <c r="C21" s="11">
        <v>40</v>
      </c>
      <c r="D21" s="11">
        <v>3</v>
      </c>
      <c r="E21" s="11">
        <v>3.92</v>
      </c>
      <c r="F21" s="11">
        <v>29.76</v>
      </c>
      <c r="G21" s="11">
        <v>166.8</v>
      </c>
      <c r="H21" s="15">
        <v>0</v>
      </c>
      <c r="I21" s="23"/>
      <c r="J21" s="173"/>
    </row>
    <row r="22" spans="1:10" ht="15">
      <c r="A22" s="136" t="s">
        <v>14</v>
      </c>
      <c r="B22" s="137"/>
      <c r="C22" s="151">
        <f>C23+C24+C25+C26+C27+C28+C29+C30</f>
        <v>461.8</v>
      </c>
      <c r="D22" s="132"/>
      <c r="E22" s="132"/>
      <c r="F22" s="132"/>
      <c r="G22" s="131">
        <f>G23+G24+G25+G26+G27+G28+G29+G30</f>
        <v>375.42</v>
      </c>
      <c r="H22" s="132"/>
      <c r="I22" s="134"/>
      <c r="J22">
        <f>G22*100/G31</f>
        <v>22.698525944109218</v>
      </c>
    </row>
    <row r="23" spans="1:10" ht="30">
      <c r="A23" s="8" t="s">
        <v>289</v>
      </c>
      <c r="B23" s="36" t="s">
        <v>206</v>
      </c>
      <c r="C23" s="13">
        <v>40</v>
      </c>
      <c r="D23" s="13">
        <v>0.77</v>
      </c>
      <c r="E23" s="13">
        <v>2.11</v>
      </c>
      <c r="F23" s="13">
        <v>4.61</v>
      </c>
      <c r="G23" s="13">
        <v>40.74</v>
      </c>
      <c r="H23" s="17">
        <v>4.02</v>
      </c>
      <c r="I23" s="20">
        <v>26</v>
      </c>
      <c r="J23" s="173"/>
    </row>
    <row r="24" spans="1:9" ht="15">
      <c r="A24" s="8"/>
      <c r="B24" s="2" t="s">
        <v>288</v>
      </c>
      <c r="C24" s="11">
        <v>175</v>
      </c>
      <c r="D24" s="11">
        <v>12.06</v>
      </c>
      <c r="E24" s="11">
        <v>10.61</v>
      </c>
      <c r="F24" s="11">
        <v>12.85</v>
      </c>
      <c r="G24" s="11">
        <v>196.35</v>
      </c>
      <c r="H24" s="15">
        <v>20.75</v>
      </c>
      <c r="I24" s="21">
        <v>298</v>
      </c>
    </row>
    <row r="25" spans="1:9" ht="15">
      <c r="A25" s="8"/>
      <c r="B25" s="60" t="s">
        <v>80</v>
      </c>
      <c r="C25" s="11">
        <v>20</v>
      </c>
      <c r="D25" s="11">
        <v>0.36</v>
      </c>
      <c r="E25" s="11">
        <v>1.77</v>
      </c>
      <c r="F25" s="11">
        <v>1.73</v>
      </c>
      <c r="G25" s="11">
        <v>24.49</v>
      </c>
      <c r="H25" s="15">
        <v>0.47</v>
      </c>
      <c r="I25" s="21">
        <v>355</v>
      </c>
    </row>
    <row r="26" spans="1:9" ht="16.5" customHeight="1">
      <c r="A26" s="140"/>
      <c r="B26" s="5" t="s">
        <v>233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140"/>
      <c r="B27" s="5" t="s">
        <v>240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3" t="s">
        <v>254</v>
      </c>
    </row>
    <row r="28" spans="1:9" ht="15">
      <c r="A28" s="8"/>
      <c r="B28" s="2" t="s">
        <v>176</v>
      </c>
      <c r="C28" s="11">
        <v>10</v>
      </c>
      <c r="D28" s="11">
        <v>0.76</v>
      </c>
      <c r="E28" s="11">
        <v>0.08</v>
      </c>
      <c r="F28" s="11">
        <v>4.9</v>
      </c>
      <c r="G28" s="11">
        <v>23.5</v>
      </c>
      <c r="H28" s="15">
        <v>0</v>
      </c>
      <c r="I28" s="63" t="s">
        <v>254</v>
      </c>
    </row>
    <row r="29" spans="1:9" ht="15">
      <c r="A29" s="9"/>
      <c r="B29" s="3" t="s">
        <v>153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3" t="s">
        <v>254</v>
      </c>
    </row>
    <row r="30" spans="1:9" ht="15">
      <c r="A30" s="8"/>
      <c r="B30" s="3" t="s">
        <v>181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3" t="s">
        <v>254</v>
      </c>
    </row>
    <row r="31" spans="1:9" ht="29.25" thickBot="1">
      <c r="A31" s="142" t="s">
        <v>22</v>
      </c>
      <c r="B31" s="143"/>
      <c r="C31" s="143"/>
      <c r="D31" s="33">
        <f>SUM(D5:D30)</f>
        <v>56.32000000000001</v>
      </c>
      <c r="E31" s="33">
        <f>SUM(E5:E30)</f>
        <v>62.16</v>
      </c>
      <c r="F31" s="33">
        <f>SUM(F5:F30)</f>
        <v>213.31</v>
      </c>
      <c r="G31" s="33">
        <f>G4+G8+G11+G19+G22</f>
        <v>1653.94</v>
      </c>
      <c r="H31" s="33">
        <f>SUM(H5:H30)</f>
        <v>157.946</v>
      </c>
      <c r="I31" s="144"/>
    </row>
    <row r="32" spans="1:9" ht="0.75" customHeight="1">
      <c r="A32" s="247"/>
      <c r="B32" s="247"/>
      <c r="C32" s="247"/>
      <c r="D32" s="247"/>
      <c r="E32" s="247"/>
      <c r="F32" s="247"/>
      <c r="G32" s="247"/>
      <c r="H32" s="247"/>
      <c r="I32" s="247"/>
    </row>
    <row r="33" spans="1:9" ht="15.75">
      <c r="A33" s="239" t="s">
        <v>71</v>
      </c>
      <c r="B33" s="239"/>
      <c r="C33" s="239"/>
      <c r="D33" s="239"/>
      <c r="E33" s="239"/>
      <c r="F33" s="239"/>
      <c r="G33" s="239"/>
      <c r="H33" s="239"/>
      <c r="I33" s="239"/>
    </row>
    <row r="34" spans="1:9" ht="15.75">
      <c r="A34" s="237" t="s">
        <v>192</v>
      </c>
      <c r="B34" s="238"/>
      <c r="C34" s="238"/>
      <c r="D34" s="238"/>
      <c r="E34" s="238"/>
      <c r="F34" s="238"/>
      <c r="G34" s="238"/>
      <c r="H34" s="238"/>
      <c r="I34" s="238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38"/>
  <sheetViews>
    <sheetView zoomScalePageLayoutView="0" workbookViewId="0" topLeftCell="A19">
      <selection activeCell="A25" sqref="A25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244" t="s">
        <v>9</v>
      </c>
      <c r="B1" s="240" t="s">
        <v>7</v>
      </c>
      <c r="C1" s="240" t="s">
        <v>8</v>
      </c>
      <c r="D1" s="246" t="s">
        <v>3</v>
      </c>
      <c r="E1" s="246"/>
      <c r="F1" s="246"/>
      <c r="G1" s="240" t="s">
        <v>4</v>
      </c>
      <c r="H1" s="240" t="s">
        <v>5</v>
      </c>
      <c r="I1" s="242" t="s">
        <v>6</v>
      </c>
    </row>
    <row r="2" spans="1:9" ht="15" thickBot="1">
      <c r="A2" s="245"/>
      <c r="B2" s="241"/>
      <c r="C2" s="241"/>
      <c r="D2" s="25" t="s">
        <v>0</v>
      </c>
      <c r="E2" s="25" t="s">
        <v>1</v>
      </c>
      <c r="F2" s="25" t="s">
        <v>2</v>
      </c>
      <c r="G2" s="241"/>
      <c r="H2" s="241"/>
      <c r="I2" s="243"/>
    </row>
    <row r="3" spans="1:9" ht="11.25" customHeight="1" thickBot="1">
      <c r="A3" s="126" t="s">
        <v>24</v>
      </c>
      <c r="B3" s="127"/>
      <c r="C3" s="127"/>
      <c r="D3" s="127"/>
      <c r="E3" s="127"/>
      <c r="F3" s="127"/>
      <c r="G3" s="127"/>
      <c r="H3" s="127"/>
      <c r="I3" s="128"/>
    </row>
    <row r="4" spans="1:10" ht="15">
      <c r="A4" s="129" t="s">
        <v>11</v>
      </c>
      <c r="B4" s="130"/>
      <c r="C4" s="131">
        <f>C5+C6+C7</f>
        <v>355</v>
      </c>
      <c r="D4" s="132"/>
      <c r="E4" s="132"/>
      <c r="F4" s="132"/>
      <c r="G4" s="131">
        <f>G5+G6+G7</f>
        <v>268.41999999999996</v>
      </c>
      <c r="H4" s="132"/>
      <c r="I4" s="134"/>
      <c r="J4">
        <f>G4*100/G33</f>
        <v>15.820121412153002</v>
      </c>
    </row>
    <row r="5" spans="1:9" ht="24" customHeight="1">
      <c r="A5" s="7" t="s">
        <v>214</v>
      </c>
      <c r="B5" s="1" t="s">
        <v>287</v>
      </c>
      <c r="C5" s="10">
        <v>150</v>
      </c>
      <c r="D5" s="10">
        <v>4.85</v>
      </c>
      <c r="E5" s="10">
        <v>5.17</v>
      </c>
      <c r="F5" s="10">
        <v>22.37</v>
      </c>
      <c r="G5" s="10">
        <v>156.14</v>
      </c>
      <c r="H5" s="14">
        <v>0.66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226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69" t="s">
        <v>67</v>
      </c>
    </row>
    <row r="8" spans="1:10" ht="13.5" customHeight="1">
      <c r="A8" s="129" t="s">
        <v>168</v>
      </c>
      <c r="B8" s="75"/>
      <c r="C8" s="193">
        <f>95+C10</f>
        <v>265</v>
      </c>
      <c r="D8" s="73"/>
      <c r="E8" s="73"/>
      <c r="F8" s="73"/>
      <c r="G8" s="146">
        <f>G9+G10</f>
        <v>116.41</v>
      </c>
      <c r="H8" s="74"/>
      <c r="I8" s="76"/>
      <c r="J8">
        <f>G8*100/G33</f>
        <v>6.860965403430189</v>
      </c>
    </row>
    <row r="9" spans="1:9" ht="13.5" customHeight="1">
      <c r="A9" s="65" t="s">
        <v>215</v>
      </c>
      <c r="B9" s="4" t="s">
        <v>213</v>
      </c>
      <c r="C9" s="11" t="s">
        <v>231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9" ht="13.5" customHeight="1" thickBot="1">
      <c r="A10" s="26"/>
      <c r="B10" s="2" t="s">
        <v>225</v>
      </c>
      <c r="C10" s="11">
        <v>170</v>
      </c>
      <c r="D10" s="28">
        <v>0.85</v>
      </c>
      <c r="E10" s="28">
        <v>0</v>
      </c>
      <c r="F10" s="169">
        <v>17.17</v>
      </c>
      <c r="G10" s="28">
        <v>71.74</v>
      </c>
      <c r="H10" s="28">
        <v>5.1</v>
      </c>
      <c r="I10" s="170">
        <v>418</v>
      </c>
    </row>
    <row r="11" spans="1:10" ht="15">
      <c r="A11" s="147" t="s">
        <v>12</v>
      </c>
      <c r="B11" s="148"/>
      <c r="C11" s="149">
        <f>C12+C13+C14+C15+C16+C17+1.7+C19</f>
        <v>491.7</v>
      </c>
      <c r="D11" s="130"/>
      <c r="E11" s="130"/>
      <c r="F11" s="130"/>
      <c r="G11" s="161">
        <f>G12+G13+G14+G15+G16+G17+G18+G19</f>
        <v>709.6299999999999</v>
      </c>
      <c r="H11" s="130"/>
      <c r="I11" s="150"/>
      <c r="J11">
        <f>G11*100/G33</f>
        <v>41.824129191960864</v>
      </c>
    </row>
    <row r="12" spans="1:9" ht="15">
      <c r="A12" s="138" t="s">
        <v>216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139"/>
      <c r="B13" s="4" t="s">
        <v>207</v>
      </c>
      <c r="C13" s="13">
        <v>150</v>
      </c>
      <c r="D13" s="13">
        <v>6.41</v>
      </c>
      <c r="E13" s="13">
        <v>7</v>
      </c>
      <c r="F13" s="13">
        <v>14.84</v>
      </c>
      <c r="G13" s="13">
        <v>148.81</v>
      </c>
      <c r="H13" s="18">
        <v>5.41</v>
      </c>
      <c r="I13" s="20">
        <v>91</v>
      </c>
      <c r="J13" s="173"/>
    </row>
    <row r="14" spans="1:9" ht="12.75" customHeight="1">
      <c r="A14" s="140"/>
      <c r="B14" s="5" t="s">
        <v>247</v>
      </c>
      <c r="C14" s="13">
        <v>100</v>
      </c>
      <c r="D14" s="13">
        <v>20.75</v>
      </c>
      <c r="E14" s="13">
        <v>7.6</v>
      </c>
      <c r="F14" s="13">
        <v>62.62</v>
      </c>
      <c r="G14" s="13">
        <v>402.82</v>
      </c>
      <c r="H14" s="17">
        <v>0.39</v>
      </c>
      <c r="I14" s="20">
        <v>226</v>
      </c>
    </row>
    <row r="15" spans="1:9" ht="12.75" customHeight="1">
      <c r="A15" s="141"/>
      <c r="B15" s="70" t="s">
        <v>175</v>
      </c>
      <c r="C15" s="71">
        <v>30</v>
      </c>
      <c r="D15" s="7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4.25" customHeight="1">
      <c r="A16" s="8"/>
      <c r="B16" s="2" t="s">
        <v>151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4.25" customHeight="1">
      <c r="A17" s="8"/>
      <c r="B17" s="2" t="s">
        <v>241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4.25" customHeight="1">
      <c r="A18" s="65"/>
      <c r="B18" s="3" t="s">
        <v>283</v>
      </c>
      <c r="C18" s="12" t="s">
        <v>253</v>
      </c>
      <c r="D18" s="12">
        <v>0.11</v>
      </c>
      <c r="E18" s="12">
        <v>0.01</v>
      </c>
      <c r="F18" s="12">
        <v>0.51</v>
      </c>
      <c r="G18" s="12">
        <v>2.56</v>
      </c>
      <c r="H18" s="16">
        <v>0.17</v>
      </c>
      <c r="I18" s="63" t="s">
        <v>254</v>
      </c>
    </row>
    <row r="19" spans="1:9" ht="14.25" customHeight="1" thickBot="1">
      <c r="A19" s="26"/>
      <c r="B19" s="27" t="s">
        <v>176</v>
      </c>
      <c r="C19" s="28">
        <v>10</v>
      </c>
      <c r="D19" s="28">
        <v>0.76</v>
      </c>
      <c r="E19" s="28">
        <v>0.08</v>
      </c>
      <c r="F19" s="28">
        <v>4.9</v>
      </c>
      <c r="G19" s="28">
        <v>23.5</v>
      </c>
      <c r="H19" s="29">
        <v>0</v>
      </c>
      <c r="I19" s="30"/>
    </row>
    <row r="20" spans="1:10" ht="15">
      <c r="A20" s="147" t="s">
        <v>13</v>
      </c>
      <c r="B20" s="148"/>
      <c r="C20" s="149">
        <f>C21+C22+C23</f>
        <v>200</v>
      </c>
      <c r="D20" s="130"/>
      <c r="E20" s="130"/>
      <c r="F20" s="130"/>
      <c r="G20" s="149">
        <f>G21+G22+G23</f>
        <v>243.02</v>
      </c>
      <c r="H20" s="130"/>
      <c r="I20" s="150"/>
      <c r="J20">
        <f>G20*100/G33</f>
        <v>14.323097778039726</v>
      </c>
    </row>
    <row r="21" spans="1:10" ht="12" customHeight="1">
      <c r="A21" s="9" t="s">
        <v>217</v>
      </c>
      <c r="B21" s="3" t="s">
        <v>152</v>
      </c>
      <c r="C21" s="12">
        <v>150</v>
      </c>
      <c r="D21" s="12">
        <v>4.35</v>
      </c>
      <c r="E21" s="12">
        <v>3.75</v>
      </c>
      <c r="F21" s="12">
        <v>6</v>
      </c>
      <c r="G21" s="12">
        <v>79.5</v>
      </c>
      <c r="H21" s="16">
        <v>1.05</v>
      </c>
      <c r="I21" s="23">
        <v>420</v>
      </c>
      <c r="J21" s="173"/>
    </row>
    <row r="22" spans="1:9" ht="12" customHeight="1">
      <c r="A22" s="9"/>
      <c r="B22" s="4" t="s">
        <v>242</v>
      </c>
      <c r="C22" s="11">
        <v>10</v>
      </c>
      <c r="D22" s="11">
        <v>1.14</v>
      </c>
      <c r="E22" s="11">
        <v>0.12</v>
      </c>
      <c r="F22" s="11">
        <v>7.35</v>
      </c>
      <c r="G22" s="11">
        <v>35.25</v>
      </c>
      <c r="H22" s="15">
        <v>0</v>
      </c>
      <c r="I22" s="62">
        <v>123</v>
      </c>
    </row>
    <row r="23" spans="1:9" ht="12" customHeight="1" thickBot="1">
      <c r="A23" s="9"/>
      <c r="B23" s="4" t="s">
        <v>198</v>
      </c>
      <c r="C23" s="11">
        <v>40</v>
      </c>
      <c r="D23" s="11">
        <v>0.04</v>
      </c>
      <c r="E23" s="11">
        <v>0</v>
      </c>
      <c r="F23" s="11">
        <v>31.73</v>
      </c>
      <c r="G23" s="11">
        <v>128.27</v>
      </c>
      <c r="H23" s="15">
        <v>0</v>
      </c>
      <c r="I23" s="37"/>
    </row>
    <row r="24" spans="1:10" ht="15">
      <c r="A24" s="136" t="s">
        <v>14</v>
      </c>
      <c r="B24" s="137"/>
      <c r="C24" s="151">
        <f>C25+C26+C27+C28+C29+C30+C31+C32</f>
        <v>460.8</v>
      </c>
      <c r="D24" s="132"/>
      <c r="E24" s="132"/>
      <c r="F24" s="132"/>
      <c r="G24" s="131">
        <f>G26+G27+G28+G29+G30+G31+G32</f>
        <v>359.22</v>
      </c>
      <c r="H24" s="132"/>
      <c r="I24" s="134"/>
      <c r="J24">
        <f>G24*100/G33</f>
        <v>21.171686214416223</v>
      </c>
    </row>
    <row r="25" spans="1:10" ht="17.25" customHeight="1">
      <c r="A25" s="8" t="s">
        <v>289</v>
      </c>
      <c r="B25" s="1" t="s">
        <v>258</v>
      </c>
      <c r="C25" s="10">
        <v>40</v>
      </c>
      <c r="D25" s="10">
        <v>0.66</v>
      </c>
      <c r="E25" s="10">
        <v>2.04</v>
      </c>
      <c r="F25" s="10">
        <v>3.87</v>
      </c>
      <c r="G25" s="10">
        <v>36.46</v>
      </c>
      <c r="H25" s="19">
        <v>1.58</v>
      </c>
      <c r="I25" s="24">
        <v>33</v>
      </c>
      <c r="J25" s="173"/>
    </row>
    <row r="26" spans="1:9" ht="12" customHeight="1">
      <c r="A26" s="7"/>
      <c r="B26" s="1" t="s">
        <v>134</v>
      </c>
      <c r="C26" s="13">
        <v>74</v>
      </c>
      <c r="D26" s="13">
        <v>11.76</v>
      </c>
      <c r="E26" s="13">
        <v>11.78</v>
      </c>
      <c r="F26" s="13">
        <v>5.63</v>
      </c>
      <c r="G26" s="13">
        <v>176.18</v>
      </c>
      <c r="H26" s="17">
        <v>0.25</v>
      </c>
      <c r="I26" s="20">
        <v>282</v>
      </c>
    </row>
    <row r="27" spans="1:9" ht="18" customHeight="1">
      <c r="A27" s="8"/>
      <c r="B27" s="5" t="s">
        <v>263</v>
      </c>
      <c r="C27" s="13">
        <v>120</v>
      </c>
      <c r="D27" s="13">
        <v>2.8</v>
      </c>
      <c r="E27" s="13">
        <v>2.46</v>
      </c>
      <c r="F27" s="13">
        <v>8.5</v>
      </c>
      <c r="G27" s="13">
        <v>69.2</v>
      </c>
      <c r="H27" s="17">
        <v>23.06</v>
      </c>
      <c r="I27" s="20">
        <v>336</v>
      </c>
    </row>
    <row r="28" spans="1:9" ht="12" customHeight="1">
      <c r="A28" s="140"/>
      <c r="B28" s="5" t="s">
        <v>233</v>
      </c>
      <c r="C28" s="13">
        <v>180</v>
      </c>
      <c r="D28" s="13">
        <v>0.07</v>
      </c>
      <c r="E28" s="13">
        <v>0.02</v>
      </c>
      <c r="F28" s="13">
        <v>5</v>
      </c>
      <c r="G28" s="13">
        <v>20.46</v>
      </c>
      <c r="H28" s="53">
        <v>0.04</v>
      </c>
      <c r="I28" s="20" t="s">
        <v>70</v>
      </c>
    </row>
    <row r="29" spans="1:9" ht="12" customHeight="1">
      <c r="A29" s="8"/>
      <c r="B29" s="5" t="s">
        <v>240</v>
      </c>
      <c r="C29" s="13">
        <v>35</v>
      </c>
      <c r="D29" s="13">
        <v>2.31</v>
      </c>
      <c r="E29" s="13">
        <v>0.42</v>
      </c>
      <c r="F29" s="53">
        <v>13.86</v>
      </c>
      <c r="G29" s="13">
        <v>69.3</v>
      </c>
      <c r="H29" s="13">
        <v>0</v>
      </c>
      <c r="I29" s="34"/>
    </row>
    <row r="30" spans="1:9" ht="12" customHeight="1" thickBot="1">
      <c r="A30" s="26"/>
      <c r="B30" s="27" t="s">
        <v>176</v>
      </c>
      <c r="C30" s="28">
        <v>10</v>
      </c>
      <c r="D30" s="28">
        <v>0.76</v>
      </c>
      <c r="E30" s="28">
        <v>0.08</v>
      </c>
      <c r="F30" s="28">
        <v>4.9</v>
      </c>
      <c r="G30" s="28">
        <v>23.5</v>
      </c>
      <c r="H30" s="29">
        <v>0</v>
      </c>
      <c r="I30" s="30"/>
    </row>
    <row r="31" spans="1:9" ht="12" customHeight="1">
      <c r="A31" s="9"/>
      <c r="B31" s="3" t="s">
        <v>153</v>
      </c>
      <c r="C31" s="12">
        <v>0.8</v>
      </c>
      <c r="D31" s="12">
        <v>0.01</v>
      </c>
      <c r="E31" s="12">
        <v>0</v>
      </c>
      <c r="F31" s="12">
        <v>0.03</v>
      </c>
      <c r="G31" s="12">
        <v>0.16</v>
      </c>
      <c r="H31" s="12">
        <v>0.24</v>
      </c>
      <c r="I31" s="63"/>
    </row>
    <row r="32" spans="1:9" ht="12" customHeight="1">
      <c r="A32" s="8"/>
      <c r="B32" s="3" t="s">
        <v>181</v>
      </c>
      <c r="C32" s="12">
        <v>1</v>
      </c>
      <c r="D32" s="12">
        <v>0.03</v>
      </c>
      <c r="E32" s="12">
        <v>0.01</v>
      </c>
      <c r="F32" s="12">
        <v>0.07</v>
      </c>
      <c r="G32" s="12">
        <v>0.42</v>
      </c>
      <c r="H32" s="12">
        <v>1.04</v>
      </c>
      <c r="I32" s="63"/>
    </row>
    <row r="33" spans="1:9" ht="25.5" customHeight="1" thickBot="1">
      <c r="A33" s="142" t="s">
        <v>23</v>
      </c>
      <c r="B33" s="143"/>
      <c r="C33" s="143"/>
      <c r="D33" s="33">
        <f>SUM(D5:D32)</f>
        <v>62.20999999999999</v>
      </c>
      <c r="E33" s="33">
        <f>SUM(E5:E32)</f>
        <v>49.39</v>
      </c>
      <c r="F33" s="33">
        <f>SUM(F5:F32)</f>
        <v>255.95999999999998</v>
      </c>
      <c r="G33" s="33">
        <f>G4+G8+G11+G20+G24</f>
        <v>1696.6999999999998</v>
      </c>
      <c r="H33" s="33">
        <f>SUM(H5:H32)</f>
        <v>53.300000000000004</v>
      </c>
      <c r="I33" s="144"/>
    </row>
    <row r="34" spans="1:9" ht="15" customHeight="1">
      <c r="A34" s="250" t="s">
        <v>191</v>
      </c>
      <c r="B34" s="250"/>
      <c r="C34" s="250"/>
      <c r="D34" s="250"/>
      <c r="E34" s="250"/>
      <c r="F34" s="250"/>
      <c r="G34" s="250"/>
      <c r="H34" s="250"/>
      <c r="I34" s="250"/>
    </row>
    <row r="35" spans="1:9" ht="15" customHeight="1">
      <c r="A35" s="239" t="s">
        <v>71</v>
      </c>
      <c r="B35" s="239"/>
      <c r="C35" s="239"/>
      <c r="D35" s="239"/>
      <c r="E35" s="239"/>
      <c r="F35" s="239"/>
      <c r="G35" s="239"/>
      <c r="H35" s="239"/>
      <c r="I35" s="239"/>
    </row>
    <row r="36" spans="1:9" ht="15" customHeight="1">
      <c r="A36" s="237" t="s">
        <v>192</v>
      </c>
      <c r="B36" s="238"/>
      <c r="C36" s="238"/>
      <c r="D36" s="238"/>
      <c r="E36" s="238"/>
      <c r="F36" s="238"/>
      <c r="G36" s="238"/>
      <c r="H36" s="238"/>
      <c r="I36" s="238"/>
    </row>
    <row r="38" spans="2:9" ht="15">
      <c r="B38" s="210"/>
      <c r="C38" s="211"/>
      <c r="D38" s="212"/>
      <c r="E38" s="212"/>
      <c r="F38" s="212"/>
      <c r="G38" s="213"/>
      <c r="H38" s="212"/>
      <c r="I38" s="212"/>
    </row>
  </sheetData>
  <sheetProtection/>
  <mergeCells count="10">
    <mergeCell ref="A35:I35"/>
    <mergeCell ref="A36:I36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zoomScalePageLayoutView="0" workbookViewId="0" topLeftCell="A7">
      <selection activeCell="A23" sqref="A23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  <col min="10" max="10" width="0" style="0" hidden="1" customWidth="1"/>
  </cols>
  <sheetData>
    <row r="1" spans="1:9" ht="14.25">
      <c r="A1" s="244" t="s">
        <v>9</v>
      </c>
      <c r="B1" s="240" t="s">
        <v>7</v>
      </c>
      <c r="C1" s="240" t="s">
        <v>8</v>
      </c>
      <c r="D1" s="246" t="s">
        <v>3</v>
      </c>
      <c r="E1" s="246"/>
      <c r="F1" s="246"/>
      <c r="G1" s="240" t="s">
        <v>4</v>
      </c>
      <c r="H1" s="240" t="s">
        <v>5</v>
      </c>
      <c r="I1" s="242" t="s">
        <v>6</v>
      </c>
    </row>
    <row r="2" spans="1:9" ht="15" thickBot="1">
      <c r="A2" s="245"/>
      <c r="B2" s="241"/>
      <c r="C2" s="241"/>
      <c r="D2" s="25" t="s">
        <v>0</v>
      </c>
      <c r="E2" s="25" t="s">
        <v>1</v>
      </c>
      <c r="F2" s="25" t="s">
        <v>2</v>
      </c>
      <c r="G2" s="241"/>
      <c r="H2" s="241"/>
      <c r="I2" s="243"/>
    </row>
    <row r="3" spans="1:9" ht="17.25" customHeight="1" thickBot="1">
      <c r="A3" s="126" t="s">
        <v>200</v>
      </c>
      <c r="B3" s="127"/>
      <c r="C3" s="127"/>
      <c r="D3" s="127"/>
      <c r="E3" s="127"/>
      <c r="F3" s="127"/>
      <c r="G3" s="127"/>
      <c r="H3" s="127"/>
      <c r="I3" s="128"/>
    </row>
    <row r="4" spans="1:10" ht="15" customHeight="1">
      <c r="A4" s="129" t="s">
        <v>11</v>
      </c>
      <c r="B4" s="130"/>
      <c r="C4" s="131">
        <f>C5+C6+C7</f>
        <v>360</v>
      </c>
      <c r="D4" s="132"/>
      <c r="E4" s="132"/>
      <c r="F4" s="132"/>
      <c r="G4" s="131">
        <f>G5+G6+G7</f>
        <v>346.55</v>
      </c>
      <c r="H4" s="132"/>
      <c r="I4" s="134"/>
      <c r="J4">
        <f>G4*100/G30</f>
        <v>21.49987281852755</v>
      </c>
    </row>
    <row r="5" spans="1:10" ht="30">
      <c r="A5" s="7" t="s">
        <v>214</v>
      </c>
      <c r="B5" s="1" t="s">
        <v>167</v>
      </c>
      <c r="C5" s="10">
        <v>150</v>
      </c>
      <c r="D5" s="10">
        <v>5.11</v>
      </c>
      <c r="E5" s="10">
        <v>6.5</v>
      </c>
      <c r="F5" s="10">
        <v>17.6</v>
      </c>
      <c r="G5" s="10">
        <v>150.36</v>
      </c>
      <c r="H5" s="14">
        <v>1.69</v>
      </c>
      <c r="I5" s="20">
        <v>100</v>
      </c>
      <c r="J5" s="173"/>
    </row>
    <row r="6" spans="1:9" ht="15.75" customHeight="1">
      <c r="A6" s="7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178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69">
        <v>395</v>
      </c>
    </row>
    <row r="8" spans="1:10" ht="15">
      <c r="A8" s="129" t="s">
        <v>168</v>
      </c>
      <c r="B8" s="75"/>
      <c r="C8" s="154">
        <v>0.05</v>
      </c>
      <c r="D8" s="73"/>
      <c r="E8" s="73"/>
      <c r="F8" s="73"/>
      <c r="G8" s="146">
        <f>G9</f>
        <v>44.84</v>
      </c>
      <c r="H8" s="74"/>
      <c r="I8" s="72"/>
      <c r="J8">
        <f>G8*100/G30</f>
        <v>2.781862060836172</v>
      </c>
    </row>
    <row r="9" spans="1:9" ht="15">
      <c r="A9" s="65" t="s">
        <v>215</v>
      </c>
      <c r="B9" s="4" t="s">
        <v>255</v>
      </c>
      <c r="C9" s="11" t="s">
        <v>256</v>
      </c>
      <c r="D9" s="11">
        <v>0.38</v>
      </c>
      <c r="E9" s="11">
        <v>0.29</v>
      </c>
      <c r="F9" s="11">
        <v>9.83</v>
      </c>
      <c r="G9" s="11">
        <v>44.84</v>
      </c>
      <c r="H9" s="15">
        <v>4.77</v>
      </c>
      <c r="I9" s="21">
        <v>386</v>
      </c>
    </row>
    <row r="10" spans="1:10" ht="15">
      <c r="A10" s="147" t="s">
        <v>12</v>
      </c>
      <c r="B10" s="148"/>
      <c r="C10" s="149">
        <f>C11+C12+C13+C14+C15+C16+1.7+C18</f>
        <v>561.7</v>
      </c>
      <c r="D10" s="130"/>
      <c r="E10" s="130"/>
      <c r="F10" s="130"/>
      <c r="G10" s="149">
        <f>G11+G12+G13+G14+G15+G16+G17+G18</f>
        <v>543.9799999999999</v>
      </c>
      <c r="H10" s="130"/>
      <c r="I10" s="150"/>
      <c r="J10">
        <f>G10*100/G30</f>
        <v>33.74837921172303</v>
      </c>
    </row>
    <row r="11" spans="1:10" ht="19.5" customHeight="1">
      <c r="A11" s="138" t="s">
        <v>216</v>
      </c>
      <c r="B11" s="36" t="s">
        <v>201</v>
      </c>
      <c r="C11" s="13">
        <v>40</v>
      </c>
      <c r="D11" s="13">
        <v>0.72</v>
      </c>
      <c r="E11" s="13">
        <v>2.08</v>
      </c>
      <c r="F11" s="13">
        <v>4.54</v>
      </c>
      <c r="G11" s="13">
        <v>39.98</v>
      </c>
      <c r="H11" s="17">
        <v>3.32</v>
      </c>
      <c r="I11" s="20">
        <v>46</v>
      </c>
      <c r="J11" s="173"/>
    </row>
    <row r="12" spans="1:9" ht="30">
      <c r="A12" s="139"/>
      <c r="B12" s="4" t="s">
        <v>180</v>
      </c>
      <c r="C12" s="13">
        <v>150</v>
      </c>
      <c r="D12" s="13">
        <v>7.19</v>
      </c>
      <c r="E12" s="13">
        <v>4.82</v>
      </c>
      <c r="F12" s="13">
        <v>14</v>
      </c>
      <c r="G12" s="13">
        <v>128.12</v>
      </c>
      <c r="H12" s="18">
        <v>5.74</v>
      </c>
      <c r="I12" s="20">
        <v>87</v>
      </c>
    </row>
    <row r="13" spans="1:9" ht="15">
      <c r="A13" s="140"/>
      <c r="B13" s="5" t="s">
        <v>94</v>
      </c>
      <c r="C13" s="13">
        <v>80</v>
      </c>
      <c r="D13" s="13">
        <v>11.59</v>
      </c>
      <c r="E13" s="13">
        <v>11.94</v>
      </c>
      <c r="F13" s="13">
        <v>5.22</v>
      </c>
      <c r="G13" s="13">
        <v>174.68</v>
      </c>
      <c r="H13" s="17">
        <v>0.16</v>
      </c>
      <c r="I13" s="20">
        <v>288</v>
      </c>
    </row>
    <row r="14" spans="1:9" ht="13.5" customHeight="1">
      <c r="A14" s="140"/>
      <c r="B14" s="5" t="s">
        <v>268</v>
      </c>
      <c r="C14" s="13">
        <v>120</v>
      </c>
      <c r="D14" s="13">
        <v>2.55</v>
      </c>
      <c r="E14" s="13">
        <v>4.17</v>
      </c>
      <c r="F14" s="13">
        <v>14.86</v>
      </c>
      <c r="G14" s="13">
        <v>108.14</v>
      </c>
      <c r="H14" s="17">
        <v>15.62</v>
      </c>
      <c r="I14" s="20" t="s">
        <v>267</v>
      </c>
    </row>
    <row r="15" spans="1:9" ht="13.5" customHeight="1">
      <c r="A15" s="141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 customHeight="1">
      <c r="A16" s="8"/>
      <c r="B16" s="2" t="s">
        <v>241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3" t="s">
        <v>254</v>
      </c>
    </row>
    <row r="17" spans="1:9" ht="13.5" customHeight="1">
      <c r="A17" s="65"/>
      <c r="B17" s="3" t="s">
        <v>283</v>
      </c>
      <c r="C17" s="12" t="s">
        <v>253</v>
      </c>
      <c r="D17" s="12">
        <v>0.11</v>
      </c>
      <c r="E17" s="12">
        <v>0.01</v>
      </c>
      <c r="F17" s="12">
        <v>0.51</v>
      </c>
      <c r="G17" s="12">
        <v>2.56</v>
      </c>
      <c r="H17" s="16">
        <v>0.17</v>
      </c>
      <c r="I17" s="63" t="s">
        <v>254</v>
      </c>
    </row>
    <row r="18" spans="1:9" ht="13.5" customHeight="1" thickBot="1">
      <c r="A18" s="26"/>
      <c r="B18" s="27" t="s">
        <v>176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63" t="s">
        <v>254</v>
      </c>
    </row>
    <row r="19" spans="1:10" ht="15.75" customHeight="1">
      <c r="A19" s="147" t="s">
        <v>13</v>
      </c>
      <c r="B19" s="148"/>
      <c r="C19" s="149">
        <f>C20+C21</f>
        <v>210</v>
      </c>
      <c r="D19" s="130"/>
      <c r="E19" s="130"/>
      <c r="F19" s="130"/>
      <c r="G19" s="149">
        <f>G20+G21</f>
        <v>309.6</v>
      </c>
      <c r="H19" s="130"/>
      <c r="I19" s="150"/>
      <c r="J19">
        <f>G19*100/G30</f>
        <v>19.207504327272055</v>
      </c>
    </row>
    <row r="20" spans="1:10" ht="15">
      <c r="A20" s="9" t="s">
        <v>217</v>
      </c>
      <c r="B20" s="3" t="s">
        <v>155</v>
      </c>
      <c r="C20" s="12">
        <v>150</v>
      </c>
      <c r="D20" s="12">
        <v>3.9</v>
      </c>
      <c r="E20" s="12">
        <v>3.75</v>
      </c>
      <c r="F20" s="12">
        <v>16.5</v>
      </c>
      <c r="G20" s="12">
        <v>115.5</v>
      </c>
      <c r="H20" s="16">
        <v>1.35</v>
      </c>
      <c r="I20" s="23">
        <v>420</v>
      </c>
      <c r="J20" s="173"/>
    </row>
    <row r="21" spans="1:9" ht="15.75" thickBot="1">
      <c r="A21" s="8"/>
      <c r="B21" s="4" t="s">
        <v>72</v>
      </c>
      <c r="C21" s="11">
        <v>60</v>
      </c>
      <c r="D21" s="11">
        <v>5.04</v>
      </c>
      <c r="E21" s="11">
        <v>5.79</v>
      </c>
      <c r="F21" s="11">
        <v>30.03</v>
      </c>
      <c r="G21" s="11">
        <v>194.1</v>
      </c>
      <c r="H21" s="15">
        <v>0.23</v>
      </c>
      <c r="I21" s="35" t="s">
        <v>73</v>
      </c>
    </row>
    <row r="22" spans="1:10" ht="15">
      <c r="A22" s="136" t="s">
        <v>14</v>
      </c>
      <c r="B22" s="137"/>
      <c r="C22" s="151">
        <f>C23+C24+C25+C26+C27+C28+C29</f>
        <v>416</v>
      </c>
      <c r="D22" s="132"/>
      <c r="E22" s="132"/>
      <c r="F22" s="132"/>
      <c r="G22" s="131">
        <f>G23+G24+G25+G26+G27+G28+G29</f>
        <v>366.90000000000003</v>
      </c>
      <c r="H22" s="132"/>
      <c r="I22" s="134"/>
      <c r="J22">
        <f>G22*100/G30</f>
        <v>22.7623815816412</v>
      </c>
    </row>
    <row r="23" spans="1:10" ht="15">
      <c r="A23" s="8" t="s">
        <v>289</v>
      </c>
      <c r="B23" s="36" t="s">
        <v>203</v>
      </c>
      <c r="C23" s="10">
        <v>40</v>
      </c>
      <c r="D23" s="10">
        <v>0.73</v>
      </c>
      <c r="E23" s="10">
        <v>2.04</v>
      </c>
      <c r="F23" s="10">
        <v>3.11</v>
      </c>
      <c r="G23" s="10">
        <v>34.41</v>
      </c>
      <c r="H23" s="19">
        <v>7.33</v>
      </c>
      <c r="I23" s="24">
        <v>21</v>
      </c>
      <c r="J23" s="173"/>
    </row>
    <row r="24" spans="1:9" ht="25.5" customHeight="1">
      <c r="A24" s="8"/>
      <c r="B24" s="5" t="s">
        <v>265</v>
      </c>
      <c r="C24" s="13">
        <v>60</v>
      </c>
      <c r="D24" s="13">
        <v>10.01</v>
      </c>
      <c r="E24" s="13">
        <v>5.37</v>
      </c>
      <c r="F24" s="13">
        <v>4.18</v>
      </c>
      <c r="G24" s="13">
        <v>105.7</v>
      </c>
      <c r="H24" s="17">
        <v>0.52</v>
      </c>
      <c r="I24" s="20" t="s">
        <v>266</v>
      </c>
    </row>
    <row r="25" spans="1:9" ht="15">
      <c r="A25" s="140"/>
      <c r="B25" s="5" t="s">
        <v>218</v>
      </c>
      <c r="C25" s="13">
        <v>120</v>
      </c>
      <c r="D25" s="13">
        <v>2.78</v>
      </c>
      <c r="E25" s="13">
        <v>2.63</v>
      </c>
      <c r="F25" s="13">
        <v>17.91</v>
      </c>
      <c r="G25" s="13">
        <v>106.74</v>
      </c>
      <c r="H25" s="18">
        <v>15.21</v>
      </c>
      <c r="I25" s="20">
        <v>339</v>
      </c>
    </row>
    <row r="26" spans="1:9" ht="15">
      <c r="A26" s="140"/>
      <c r="B26" s="2" t="s">
        <v>161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3.5" customHeight="1">
      <c r="A27" s="8"/>
      <c r="B27" s="5" t="s">
        <v>240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3" t="s">
        <v>254</v>
      </c>
    </row>
    <row r="28" spans="1:9" ht="15">
      <c r="A28" s="8"/>
      <c r="B28" s="2" t="s">
        <v>176</v>
      </c>
      <c r="C28" s="11">
        <v>10</v>
      </c>
      <c r="D28" s="11">
        <v>0.76</v>
      </c>
      <c r="E28" s="11">
        <v>0.08</v>
      </c>
      <c r="F28" s="11">
        <v>4.9</v>
      </c>
      <c r="G28" s="11">
        <v>23.5</v>
      </c>
      <c r="H28" s="11">
        <v>0</v>
      </c>
      <c r="I28" s="63" t="s">
        <v>254</v>
      </c>
    </row>
    <row r="29" spans="1:9" ht="15">
      <c r="A29" s="9"/>
      <c r="B29" s="3" t="s">
        <v>181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3" t="s">
        <v>254</v>
      </c>
    </row>
    <row r="30" spans="1:9" ht="25.5" customHeight="1" thickBot="1">
      <c r="A30" s="142" t="s">
        <v>25</v>
      </c>
      <c r="B30" s="143"/>
      <c r="C30" s="143"/>
      <c r="D30" s="52">
        <f>SUM(D5:D29)</f>
        <v>62.30999999999999</v>
      </c>
      <c r="E30" s="33">
        <f>SUM(E5:E29)</f>
        <v>59.20999999999999</v>
      </c>
      <c r="F30" s="33">
        <f>SUM(F5:F29)</f>
        <v>202.91000000000005</v>
      </c>
      <c r="G30" s="33">
        <f>G4+G8+G10+G19+G22</f>
        <v>1611.87</v>
      </c>
      <c r="H30" s="33">
        <f>SUM(H5:H29)</f>
        <v>116.73</v>
      </c>
      <c r="I30" s="144"/>
    </row>
    <row r="31" spans="1:9" ht="0.75" customHeight="1">
      <c r="A31" s="247"/>
      <c r="B31" s="247"/>
      <c r="C31" s="247"/>
      <c r="D31" s="247"/>
      <c r="E31" s="247"/>
      <c r="F31" s="247"/>
      <c r="G31" s="247"/>
      <c r="H31" s="247"/>
      <c r="I31" s="247"/>
    </row>
    <row r="32" spans="1:9" ht="12" customHeight="1">
      <c r="A32" s="239" t="s">
        <v>71</v>
      </c>
      <c r="B32" s="239"/>
      <c r="C32" s="239"/>
      <c r="D32" s="239"/>
      <c r="E32" s="239"/>
      <c r="F32" s="239"/>
      <c r="G32" s="239"/>
      <c r="H32" s="239"/>
      <c r="I32" s="239"/>
    </row>
    <row r="33" ht="10.5" customHeight="1">
      <c r="A33" s="175" t="s">
        <v>205</v>
      </c>
    </row>
    <row r="34" ht="10.5" customHeight="1">
      <c r="A34" t="s">
        <v>204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244" t="s">
        <v>9</v>
      </c>
      <c r="B1" s="240" t="s">
        <v>7</v>
      </c>
      <c r="C1" s="240" t="s">
        <v>8</v>
      </c>
      <c r="D1" s="246" t="s">
        <v>3</v>
      </c>
      <c r="E1" s="246"/>
      <c r="F1" s="246"/>
      <c r="G1" s="240" t="s">
        <v>4</v>
      </c>
      <c r="H1" s="240" t="s">
        <v>5</v>
      </c>
      <c r="I1" s="242" t="s">
        <v>6</v>
      </c>
    </row>
    <row r="2" spans="1:9" ht="15" thickBot="1">
      <c r="A2" s="245"/>
      <c r="B2" s="241"/>
      <c r="C2" s="241"/>
      <c r="D2" s="25" t="s">
        <v>0</v>
      </c>
      <c r="E2" s="25" t="s">
        <v>1</v>
      </c>
      <c r="F2" s="25" t="s">
        <v>2</v>
      </c>
      <c r="G2" s="241"/>
      <c r="H2" s="241"/>
      <c r="I2" s="243"/>
    </row>
    <row r="3" spans="1:9" ht="17.25" customHeight="1" thickBot="1">
      <c r="A3" s="248" t="s">
        <v>182</v>
      </c>
      <c r="B3" s="249"/>
      <c r="C3" s="127"/>
      <c r="D3" s="127"/>
      <c r="E3" s="127"/>
      <c r="F3" s="127"/>
      <c r="G3" s="127"/>
      <c r="H3" s="127"/>
      <c r="I3" s="128"/>
    </row>
    <row r="4" spans="1:10" ht="15">
      <c r="A4" s="129" t="s">
        <v>11</v>
      </c>
      <c r="B4" s="130"/>
      <c r="C4" s="131">
        <f>C5+C6+C7</f>
        <v>360</v>
      </c>
      <c r="D4" s="132"/>
      <c r="E4" s="132"/>
      <c r="F4" s="132"/>
      <c r="G4" s="131">
        <f>G5+G6+G7</f>
        <v>363.92</v>
      </c>
      <c r="H4" s="132"/>
      <c r="I4" s="134"/>
      <c r="J4">
        <f>G4*100/G31</f>
        <v>21.84131556835914</v>
      </c>
    </row>
    <row r="5" spans="1:9" ht="15">
      <c r="A5" s="7" t="s">
        <v>214</v>
      </c>
      <c r="B5" s="1" t="s">
        <v>144</v>
      </c>
      <c r="C5" s="10">
        <v>150</v>
      </c>
      <c r="D5" s="10">
        <v>5.42</v>
      </c>
      <c r="E5" s="10">
        <v>6.84</v>
      </c>
      <c r="F5" s="10">
        <v>20.62</v>
      </c>
      <c r="G5" s="10">
        <v>166.8</v>
      </c>
      <c r="H5" s="14">
        <v>1.76</v>
      </c>
      <c r="I5" s="20">
        <v>199</v>
      </c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179</v>
      </c>
      <c r="C7" s="28">
        <v>180</v>
      </c>
      <c r="D7" s="28">
        <v>4.38</v>
      </c>
      <c r="E7" s="28">
        <v>4.54</v>
      </c>
      <c r="F7" s="28">
        <v>10.36</v>
      </c>
      <c r="G7" s="28">
        <v>101.19</v>
      </c>
      <c r="H7" s="29">
        <v>1.69</v>
      </c>
      <c r="I7" s="69">
        <v>397</v>
      </c>
    </row>
    <row r="8" spans="1:10" ht="15">
      <c r="A8" s="129" t="s">
        <v>168</v>
      </c>
      <c r="B8" s="75"/>
      <c r="C8" s="154">
        <v>0.05</v>
      </c>
      <c r="D8" s="73"/>
      <c r="E8" s="73"/>
      <c r="F8" s="73"/>
      <c r="G8" s="146">
        <f>G9</f>
        <v>71.74</v>
      </c>
      <c r="H8" s="77"/>
      <c r="I8" s="72"/>
      <c r="J8">
        <f>G8*100/G31</f>
        <v>4.305605569559476</v>
      </c>
    </row>
    <row r="9" spans="1:10" ht="15.75" thickBot="1">
      <c r="A9" s="8" t="s">
        <v>215</v>
      </c>
      <c r="B9" s="2" t="s">
        <v>234</v>
      </c>
      <c r="C9" s="11">
        <v>170</v>
      </c>
      <c r="D9" s="28">
        <v>0.85</v>
      </c>
      <c r="E9" s="28">
        <v>0</v>
      </c>
      <c r="F9" s="169">
        <v>17.17</v>
      </c>
      <c r="G9" s="28">
        <v>71.74</v>
      </c>
      <c r="H9" s="28">
        <v>5.1</v>
      </c>
      <c r="I9" s="170">
        <v>418</v>
      </c>
      <c r="J9" s="173"/>
    </row>
    <row r="10" spans="1:10" ht="15">
      <c r="A10" s="147" t="s">
        <v>12</v>
      </c>
      <c r="B10" s="148"/>
      <c r="C10" s="149">
        <f>C11+C12+C13+C14+C15+1.7+C17</f>
        <v>531.7</v>
      </c>
      <c r="D10" s="130"/>
      <c r="E10" s="130"/>
      <c r="F10" s="130"/>
      <c r="G10" s="161">
        <f>G11+G12+G13+G14+G15+G16+G17</f>
        <v>629.8399999999999</v>
      </c>
      <c r="H10" s="162"/>
      <c r="I10" s="150"/>
      <c r="J10">
        <f>G10*100/G31</f>
        <v>37.80098427559716</v>
      </c>
    </row>
    <row r="11" spans="1:9" ht="15.75" customHeight="1">
      <c r="A11" s="138" t="s">
        <v>216</v>
      </c>
      <c r="B11" s="36" t="s">
        <v>107</v>
      </c>
      <c r="C11" s="13">
        <v>40</v>
      </c>
      <c r="D11" s="13">
        <v>0.57</v>
      </c>
      <c r="E11" s="13">
        <v>2.04</v>
      </c>
      <c r="F11" s="13">
        <v>3.04</v>
      </c>
      <c r="G11" s="53">
        <v>33.38</v>
      </c>
      <c r="H11" s="17">
        <v>1.58</v>
      </c>
      <c r="I11" s="20">
        <v>41</v>
      </c>
    </row>
    <row r="12" spans="1:9" ht="30">
      <c r="A12" s="139"/>
      <c r="B12" s="4" t="s">
        <v>82</v>
      </c>
      <c r="C12" s="13">
        <v>150</v>
      </c>
      <c r="D12" s="13">
        <v>4.45</v>
      </c>
      <c r="E12" s="13">
        <v>5.32</v>
      </c>
      <c r="F12" s="13">
        <v>5.96</v>
      </c>
      <c r="G12" s="13">
        <v>89.86</v>
      </c>
      <c r="H12" s="18">
        <v>5.26</v>
      </c>
      <c r="I12" s="22">
        <v>57</v>
      </c>
    </row>
    <row r="13" spans="1:9" ht="15">
      <c r="A13" s="140"/>
      <c r="B13" s="5" t="s">
        <v>269</v>
      </c>
      <c r="C13" s="13">
        <v>160</v>
      </c>
      <c r="D13" s="13">
        <v>18.43</v>
      </c>
      <c r="E13" s="13">
        <v>20.43</v>
      </c>
      <c r="F13" s="13">
        <v>30.78</v>
      </c>
      <c r="G13" s="13">
        <v>380.51</v>
      </c>
      <c r="H13" s="17">
        <v>2.36</v>
      </c>
      <c r="I13" s="22">
        <v>321</v>
      </c>
    </row>
    <row r="14" spans="1:9" ht="17.25" customHeight="1">
      <c r="A14" s="8"/>
      <c r="B14" s="2" t="s">
        <v>137</v>
      </c>
      <c r="C14" s="11">
        <v>150</v>
      </c>
      <c r="D14" s="11">
        <v>0.16</v>
      </c>
      <c r="E14" s="11">
        <v>0.06</v>
      </c>
      <c r="F14" s="11">
        <v>14.56</v>
      </c>
      <c r="G14" s="11">
        <v>60.43</v>
      </c>
      <c r="H14" s="15">
        <v>18.3</v>
      </c>
      <c r="I14" s="22">
        <v>378</v>
      </c>
    </row>
    <row r="15" spans="1:9" ht="15" customHeight="1">
      <c r="A15" s="8"/>
      <c r="B15" s="2" t="s">
        <v>68</v>
      </c>
      <c r="C15" s="11">
        <v>20</v>
      </c>
      <c r="D15" s="11">
        <v>1.32</v>
      </c>
      <c r="E15" s="11">
        <v>0.24</v>
      </c>
      <c r="F15" s="11">
        <v>7.92</v>
      </c>
      <c r="G15" s="11">
        <v>39.6</v>
      </c>
      <c r="H15" s="15">
        <v>0</v>
      </c>
      <c r="I15" s="63" t="s">
        <v>254</v>
      </c>
    </row>
    <row r="16" spans="1:9" ht="15" customHeight="1">
      <c r="A16" s="65"/>
      <c r="B16" s="3" t="s">
        <v>283</v>
      </c>
      <c r="C16" s="12" t="s">
        <v>253</v>
      </c>
      <c r="D16" s="12">
        <v>0.11</v>
      </c>
      <c r="E16" s="12">
        <v>0.01</v>
      </c>
      <c r="F16" s="12">
        <v>0.51</v>
      </c>
      <c r="G16" s="12">
        <v>2.56</v>
      </c>
      <c r="H16" s="16">
        <v>0.17</v>
      </c>
      <c r="I16" s="63" t="s">
        <v>254</v>
      </c>
    </row>
    <row r="17" spans="1:9" ht="15.75" thickBot="1">
      <c r="A17" s="26"/>
      <c r="B17" s="27" t="s">
        <v>176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63" t="s">
        <v>254</v>
      </c>
    </row>
    <row r="18" spans="1:10" ht="15">
      <c r="A18" s="147" t="s">
        <v>13</v>
      </c>
      <c r="B18" s="148"/>
      <c r="C18" s="149">
        <f>C19+C20+95</f>
        <v>265</v>
      </c>
      <c r="D18" s="130"/>
      <c r="E18" s="130"/>
      <c r="F18" s="130"/>
      <c r="G18" s="149">
        <f>G19+G21</f>
        <v>157.77</v>
      </c>
      <c r="H18" s="130"/>
      <c r="I18" s="150"/>
      <c r="J18">
        <f>G18*100/G31</f>
        <v>9.468851278357942</v>
      </c>
    </row>
    <row r="19" spans="1:9" ht="15">
      <c r="A19" s="9" t="s">
        <v>217</v>
      </c>
      <c r="B19" s="3" t="s">
        <v>156</v>
      </c>
      <c r="C19" s="12">
        <v>150</v>
      </c>
      <c r="D19" s="12">
        <v>4.92</v>
      </c>
      <c r="E19" s="12">
        <v>3.75</v>
      </c>
      <c r="F19" s="12">
        <v>16.95</v>
      </c>
      <c r="G19" s="12">
        <v>121.5</v>
      </c>
      <c r="H19" s="16">
        <v>0.9</v>
      </c>
      <c r="I19" s="23">
        <v>420</v>
      </c>
    </row>
    <row r="20" spans="1:9" ht="15">
      <c r="A20" s="174"/>
      <c r="B20" s="4" t="s">
        <v>132</v>
      </c>
      <c r="C20" s="11">
        <v>20</v>
      </c>
      <c r="D20" s="11">
        <v>1.79</v>
      </c>
      <c r="E20" s="11">
        <v>2.93</v>
      </c>
      <c r="F20" s="11">
        <v>14.93</v>
      </c>
      <c r="G20" s="11">
        <v>94.03</v>
      </c>
      <c r="H20" s="15">
        <v>0.02</v>
      </c>
      <c r="I20" s="21">
        <v>491</v>
      </c>
    </row>
    <row r="21" spans="1:9" ht="15.75" thickBot="1">
      <c r="A21" s="26"/>
      <c r="B21" s="4" t="s">
        <v>261</v>
      </c>
      <c r="C21" s="11" t="s">
        <v>262</v>
      </c>
      <c r="D21" s="12">
        <v>0.76</v>
      </c>
      <c r="E21" s="12">
        <v>0.19</v>
      </c>
      <c r="F21" s="12">
        <v>7.16</v>
      </c>
      <c r="G21" s="12">
        <v>36.27</v>
      </c>
      <c r="H21" s="16">
        <v>36.27</v>
      </c>
      <c r="I21" s="23">
        <v>386</v>
      </c>
    </row>
    <row r="22" spans="1:10" ht="15">
      <c r="A22" s="147" t="s">
        <v>14</v>
      </c>
      <c r="B22" s="148"/>
      <c r="C22" s="163">
        <f>C23+C24+C25+C26+C27+C28+C29+C30</f>
        <v>441.8</v>
      </c>
      <c r="D22" s="130"/>
      <c r="E22" s="130"/>
      <c r="F22" s="130"/>
      <c r="G22" s="161">
        <f>G23+G24+G25+G26+G27+G28+G29+G30</f>
        <v>442.93</v>
      </c>
      <c r="H22" s="130"/>
      <c r="I22" s="150"/>
      <c r="J22">
        <f>G22*100/G31</f>
        <v>26.583243308126274</v>
      </c>
    </row>
    <row r="23" spans="1:9" ht="30">
      <c r="A23" s="8" t="s">
        <v>289</v>
      </c>
      <c r="B23" s="36" t="s">
        <v>154</v>
      </c>
      <c r="C23" s="13">
        <v>40</v>
      </c>
      <c r="D23" s="13">
        <v>0.69</v>
      </c>
      <c r="E23" s="13">
        <v>2.45</v>
      </c>
      <c r="F23" s="13">
        <v>6.81</v>
      </c>
      <c r="G23" s="13">
        <v>51.27</v>
      </c>
      <c r="H23" s="17">
        <v>0</v>
      </c>
      <c r="I23" s="20">
        <v>12</v>
      </c>
    </row>
    <row r="24" spans="1:9" ht="15">
      <c r="A24" s="8"/>
      <c r="B24" s="2" t="s">
        <v>83</v>
      </c>
      <c r="C24" s="11">
        <v>100</v>
      </c>
      <c r="D24" s="11">
        <v>14.31</v>
      </c>
      <c r="E24" s="11">
        <v>5.95</v>
      </c>
      <c r="F24" s="11">
        <v>20.11</v>
      </c>
      <c r="G24" s="11">
        <v>191.98</v>
      </c>
      <c r="H24" s="15">
        <v>0.37</v>
      </c>
      <c r="I24" s="21" t="s">
        <v>84</v>
      </c>
    </row>
    <row r="25" spans="1:9" ht="15">
      <c r="A25" s="140"/>
      <c r="B25" s="2" t="s">
        <v>239</v>
      </c>
      <c r="C25" s="11">
        <v>50</v>
      </c>
      <c r="D25" s="11">
        <v>0.21</v>
      </c>
      <c r="E25" s="11">
        <v>0.01</v>
      </c>
      <c r="F25" s="11">
        <v>9.03</v>
      </c>
      <c r="G25" s="11">
        <v>37.21</v>
      </c>
      <c r="H25" s="15">
        <v>0.16</v>
      </c>
      <c r="I25" s="20">
        <v>359</v>
      </c>
    </row>
    <row r="26" spans="1:9" ht="18" customHeight="1">
      <c r="A26" s="140"/>
      <c r="B26" s="5" t="s">
        <v>233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 customHeight="1">
      <c r="A27" s="8"/>
      <c r="B27" s="2" t="s">
        <v>166</v>
      </c>
      <c r="C27" s="11">
        <v>30</v>
      </c>
      <c r="D27" s="11">
        <v>2.25</v>
      </c>
      <c r="E27" s="11">
        <v>0.87</v>
      </c>
      <c r="F27" s="11">
        <v>15.42</v>
      </c>
      <c r="G27" s="11">
        <v>78.6</v>
      </c>
      <c r="H27" s="15">
        <v>0</v>
      </c>
      <c r="I27" s="63" t="s">
        <v>254</v>
      </c>
    </row>
    <row r="28" spans="1:9" ht="15" customHeight="1">
      <c r="A28" s="174"/>
      <c r="B28" s="3" t="s">
        <v>196</v>
      </c>
      <c r="C28" s="12">
        <v>40</v>
      </c>
      <c r="D28" s="12">
        <v>5.08</v>
      </c>
      <c r="E28" s="12">
        <v>4.6</v>
      </c>
      <c r="F28" s="12">
        <v>0.28</v>
      </c>
      <c r="G28" s="12">
        <v>62.83</v>
      </c>
      <c r="H28" s="16">
        <v>0</v>
      </c>
      <c r="I28" s="23">
        <v>227</v>
      </c>
    </row>
    <row r="29" spans="1:9" ht="15" customHeight="1">
      <c r="A29" s="65"/>
      <c r="B29" s="3" t="s">
        <v>153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3" t="s">
        <v>254</v>
      </c>
    </row>
    <row r="30" spans="1:9" ht="16.5" customHeight="1">
      <c r="A30" s="8"/>
      <c r="B30" s="3" t="s">
        <v>181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3" t="s">
        <v>254</v>
      </c>
    </row>
    <row r="31" spans="1:9" ht="29.25" customHeight="1" thickBot="1">
      <c r="A31" s="142" t="s">
        <v>26</v>
      </c>
      <c r="B31" s="143"/>
      <c r="C31" s="143"/>
      <c r="D31" s="33">
        <f>SUM(D5:D30)</f>
        <v>69.6</v>
      </c>
      <c r="E31" s="33">
        <f>SUM(E5:E30)</f>
        <v>65.02</v>
      </c>
      <c r="F31" s="33">
        <f>SUM(F5:F30)</f>
        <v>221.93</v>
      </c>
      <c r="G31" s="52">
        <f>G4+G8+G10+G18+G22</f>
        <v>1666.2</v>
      </c>
      <c r="H31" s="33">
        <f>SUM(H5:H30)</f>
        <v>75.31000000000002</v>
      </c>
      <c r="I31" s="144"/>
    </row>
    <row r="32" spans="1:9" ht="12.75" hidden="1">
      <c r="A32" s="247"/>
      <c r="B32" s="247"/>
      <c r="C32" s="247"/>
      <c r="D32" s="247"/>
      <c r="E32" s="247"/>
      <c r="F32" s="247"/>
      <c r="G32" s="247"/>
      <c r="H32" s="247"/>
      <c r="I32" s="247"/>
    </row>
    <row r="33" spans="1:9" ht="11.25" customHeight="1">
      <c r="A33" s="239" t="s">
        <v>71</v>
      </c>
      <c r="B33" s="239"/>
      <c r="C33" s="239"/>
      <c r="D33" s="239"/>
      <c r="E33" s="239"/>
      <c r="F33" s="239"/>
      <c r="G33" s="239"/>
      <c r="H33" s="239"/>
      <c r="I33" s="239"/>
    </row>
    <row r="34" spans="1:9" ht="16.5" customHeight="1">
      <c r="A34" s="237" t="s">
        <v>192</v>
      </c>
      <c r="B34" s="238"/>
      <c r="C34" s="238"/>
      <c r="D34" s="238"/>
      <c r="E34" s="238"/>
      <c r="F34" s="238"/>
      <c r="G34" s="238"/>
      <c r="H34" s="238"/>
      <c r="I34" s="238"/>
    </row>
  </sheetData>
  <sheetProtection/>
  <mergeCells count="11">
    <mergeCell ref="A1:A2"/>
    <mergeCell ref="B1:B2"/>
    <mergeCell ref="C1:C2"/>
    <mergeCell ref="D1:F1"/>
    <mergeCell ref="A3:B3"/>
    <mergeCell ref="A33:I33"/>
    <mergeCell ref="A34:I34"/>
    <mergeCell ref="A32:I32"/>
    <mergeCell ref="G1:G2"/>
    <mergeCell ref="H1:H2"/>
    <mergeCell ref="I1:I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2022-09-19T04:42:23Z</cp:lastPrinted>
  <dcterms:created xsi:type="dcterms:W3CDTF">1996-10-08T23:32:33Z</dcterms:created>
  <dcterms:modified xsi:type="dcterms:W3CDTF">2023-01-09T05:05:09Z</dcterms:modified>
  <cp:category/>
  <cp:version/>
  <cp:contentType/>
  <cp:contentStatus/>
</cp:coreProperties>
</file>