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firstSheet="1" activeTab="2"/>
  </bookViews>
  <sheets>
    <sheet name="Общая сделала" sheetId="1" r:id="rId1"/>
    <sheet name="СВОДНАЯ октябрь" sheetId="2" r:id="rId2"/>
    <sheet name="СВОДНАЯ (ноябрь-декабрь)" sheetId="3" r:id="rId3"/>
    <sheet name="День 1 Пн" sheetId="4" r:id="rId4"/>
    <sheet name="День 2 Вт" sheetId="5" r:id="rId5"/>
    <sheet name="День 3 Ср" sheetId="6" r:id="rId6"/>
    <sheet name="День 4 Чт" sheetId="7" r:id="rId7"/>
    <sheet name="День 5 Пт" sheetId="8" r:id="rId8"/>
    <sheet name="День 6 Пн" sheetId="9" r:id="rId9"/>
    <sheet name="День 7 Вт" sheetId="10" r:id="rId10"/>
    <sheet name="День 8 Ср" sheetId="11" r:id="rId11"/>
    <sheet name="День 9 Чт" sheetId="12" r:id="rId12"/>
    <sheet name="День 10 Пт" sheetId="13" r:id="rId13"/>
    <sheet name="Общая за 10 дней" sheetId="14" r:id="rId14"/>
    <sheet name="Процент" sheetId="15" r:id="rId15"/>
  </sheets>
  <definedNames/>
  <calcPr fullCalcOnLoad="1"/>
</workbook>
</file>

<file path=xl/comments2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<sst xmlns="http://schemas.openxmlformats.org/spreadsheetml/2006/main" count="1093" uniqueCount="416">
  <si>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</si>
  <si>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</si>
  <si>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</si>
  <si>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</si>
  <si>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</si>
  <si>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</si>
  <si>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</si>
  <si>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</si>
  <si>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</si>
  <si>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</si>
  <si>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</si>
  <si>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</si>
  <si>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</si>
  <si>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</si>
  <si>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</si>
  <si>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</si>
  <si>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</si>
  <si>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</si>
  <si>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</si>
  <si>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</si>
  <si>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</si>
  <si>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</si>
  <si>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</si>
  <si>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</si>
  <si>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</si>
  <si>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</si>
  <si>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</si>
  <si>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</si>
  <si>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</si>
  <si>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</si>
  <si>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</si>
  <si>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</si>
  <si>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</si>
  <si>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</si>
  <si>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</si>
  <si>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</si>
  <si>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</si>
  <si>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</si>
  <si>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</si>
  <si>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</si>
  <si>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</si>
  <si>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</si>
  <si>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</si>
  <si>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Бутерброд с маслом</t>
  </si>
  <si>
    <t>Чай с лимоном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</si>
  <si>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</si>
  <si>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</si>
  <si>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</si>
  <si>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</si>
  <si>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</si>
  <si>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</si>
  <si>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</si>
  <si>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</si>
  <si>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Пюре картофельное</t>
  </si>
  <si>
    <t>Компот из изюма</t>
  </si>
  <si>
    <t>Жаркое по - домашнему</t>
  </si>
  <si>
    <t>Бутерброд с маслом и сыром</t>
  </si>
  <si>
    <t>391/393</t>
  </si>
  <si>
    <t>391/392</t>
  </si>
  <si>
    <t>Для приготовления блюд используется йодированная соль</t>
  </si>
  <si>
    <t>453/466</t>
  </si>
  <si>
    <t>Кефир</t>
  </si>
  <si>
    <t>255/354</t>
  </si>
  <si>
    <t>Соус сметанный</t>
  </si>
  <si>
    <t>Каша жидкая манная</t>
  </si>
  <si>
    <t>229/230</t>
  </si>
  <si>
    <t>Щи из свежей капусты с картофелем на мясном бульоне</t>
  </si>
  <si>
    <t>Пудинг из творога с рисом</t>
  </si>
  <si>
    <t>391/394</t>
  </si>
  <si>
    <t>Чай с молоком</t>
  </si>
  <si>
    <t>Зразы рыбные с яйцом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</si>
  <si>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</si>
  <si>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</si>
  <si>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</si>
  <si>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</si>
  <si>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</si>
  <si>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</si>
  <si>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</si>
  <si>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</si>
  <si>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</si>
  <si>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</si>
  <si>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Снежок</t>
  </si>
  <si>
    <t xml:space="preserve">Суп с рыбными консервами </t>
  </si>
  <si>
    <t>Соус молочный (сладкий)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</si>
  <si>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</si>
  <si>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</si>
  <si>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</si>
  <si>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</si>
  <si>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</si>
  <si>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</si>
  <si>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</si>
  <si>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</si>
  <si>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Котлеты рыбные запеченые в сметанном соусе</t>
  </si>
  <si>
    <t>Каша жидкая пшеничная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</si>
  <si>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</si>
  <si>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</si>
  <si>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</si>
  <si>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</si>
  <si>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</si>
  <si>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</si>
  <si>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</si>
  <si>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</si>
  <si>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</si>
  <si>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 xml:space="preserve"> - Батон молочный</t>
  </si>
  <si>
    <t xml:space="preserve"> - Сухари</t>
  </si>
  <si>
    <t xml:space="preserve"> - Манная</t>
  </si>
  <si>
    <t xml:space="preserve"> - Пшенная</t>
  </si>
  <si>
    <t xml:space="preserve"> - Геркулесовая</t>
  </si>
  <si>
    <t xml:space="preserve"> - Кукурузная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</si>
  <si>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</si>
  <si>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</si>
  <si>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</si>
  <si>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</si>
  <si>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</si>
  <si>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</si>
  <si>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</si>
  <si>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</si>
  <si>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</si>
  <si>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кукуруза консерв.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</si>
  <si>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</si>
  <si>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</si>
  <si>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</si>
  <si>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</si>
  <si>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</si>
  <si>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</si>
  <si>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</si>
  <si>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</si>
  <si>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</si>
  <si>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</si>
  <si>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</si>
  <si>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</si>
  <si>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</si>
  <si>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Йогурт</t>
  </si>
  <si>
    <t xml:space="preserve"> - Кефир</t>
  </si>
  <si>
    <t>Сыр твердый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</si>
  <si>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</si>
  <si>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</si>
  <si>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</si>
  <si>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</si>
  <si>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</si>
  <si>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</si>
  <si>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</si>
  <si>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</si>
  <si>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</si>
  <si>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Овощи, зелень:</t>
  </si>
  <si>
    <t>Кондитерские изделия:</t>
  </si>
  <si>
    <t xml:space="preserve"> - печенье</t>
  </si>
  <si>
    <t xml:space="preserve"> - пряник</t>
  </si>
  <si>
    <t xml:space="preserve"> - мармелад</t>
  </si>
  <si>
    <t>Пряник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</si>
  <si>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</si>
  <si>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</si>
  <si>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</si>
  <si>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>ВТОРОЙ ЗАВТРАК</t>
  </si>
  <si>
    <t>Тефтели мясные</t>
  </si>
  <si>
    <t>Биточки рубленые</t>
  </si>
  <si>
    <t>Батон</t>
  </si>
  <si>
    <t>Бутерброд с маслом (10.1.1)</t>
  </si>
  <si>
    <t>Напиток витаминизированный (6.11.1/2)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</si>
  <si>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</si>
  <si>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</si>
  <si>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</si>
  <si>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</si>
  <si>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Тефтели мясные (1.6.1)</t>
  </si>
  <si>
    <t>САД 1-3 НЕДЕЛЯ</t>
  </si>
  <si>
    <t>САД 2-4 НЕДЕЛЯ</t>
  </si>
  <si>
    <t>Напиток витаминизированный</t>
  </si>
  <si>
    <t>1-3 неделя</t>
  </si>
  <si>
    <t>Хлеб пшеничный или хлеб зерновой:</t>
  </si>
  <si>
    <t xml:space="preserve"> - Хлеб пшеничный </t>
  </si>
  <si>
    <t>Мука пшеничная хлебопекарная</t>
  </si>
  <si>
    <t>Крупы (злаки), бобовые:</t>
  </si>
  <si>
    <t xml:space="preserve"> - рисовая</t>
  </si>
  <si>
    <t xml:space="preserve"> - Горох </t>
  </si>
  <si>
    <t xml:space="preserve"> - капуста белокочанная</t>
  </si>
  <si>
    <t xml:space="preserve"> - кабачки</t>
  </si>
  <si>
    <t xml:space="preserve"> - горошек зеленый консерв.</t>
  </si>
  <si>
    <t>Фрукты (плоды)свежие:</t>
  </si>
  <si>
    <t xml:space="preserve"> - Банан </t>
  </si>
  <si>
    <t>Соки фруктовые</t>
  </si>
  <si>
    <t>Птица (куры 1 кат.потр.)</t>
  </si>
  <si>
    <t>Молоко и кисломолчные продукты</t>
  </si>
  <si>
    <t xml:space="preserve"> - Молоко </t>
  </si>
  <si>
    <t xml:space="preserve"> - Молоко (долг.хранения)</t>
  </si>
  <si>
    <t xml:space="preserve"> - Снежок</t>
  </si>
  <si>
    <t>Творог с м.д.ж. не менее 5%</t>
  </si>
  <si>
    <t>Сметана с м.д.ж. не более 15%</t>
  </si>
  <si>
    <t>Яйцо куриное столовое</t>
  </si>
  <si>
    <t>Масло коровье сладкосливочное</t>
  </si>
  <si>
    <t>Дрожжи хлебопекарные</t>
  </si>
  <si>
    <t>Соль пищевая поваренная</t>
  </si>
  <si>
    <t xml:space="preserve">Мука картофельная </t>
  </si>
  <si>
    <t>Бутерброд с маслом и сыром (10.2.1/3)</t>
  </si>
  <si>
    <t>Кофейный напиток с молоком (6.3.1/3)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</si>
  <si>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</si>
  <si>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</si>
  <si>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</si>
  <si>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</si>
  <si>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</si>
  <si>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</si>
  <si>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</si>
  <si>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Кисель из черной смородины (6.22.1)</t>
  </si>
  <si>
    <t>Хлеб ржаной (10.3.1/1)</t>
  </si>
  <si>
    <t>Полоска песочная (10.15.1)</t>
  </si>
  <si>
    <t>Соус черносмородиновый (4.14.1)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</si>
  <si>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</si>
  <si>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</si>
  <si>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</si>
  <si>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</si>
  <si>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</si>
  <si>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Напиток из плодов шиповника (6.23.1)</t>
  </si>
  <si>
    <t>Соус сметанный с томатом (4.4.1/1)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</si>
  <si>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</si>
  <si>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</si>
  <si>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</si>
  <si>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Борщ с капустой и картофелем на курином бульоне (5.9.1)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</si>
  <si>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</si>
  <si>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</si>
  <si>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</si>
  <si>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</si>
  <si>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</si>
  <si>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Соус сметанный с томатом (4.4.1)</t>
  </si>
  <si>
    <t>Каша жидкая ячневая (7.4.1)</t>
  </si>
  <si>
    <t>Хлеб пшеничный (10.4.1/4)</t>
  </si>
  <si>
    <t>Соус молочный (сладкий) (4.13.1)</t>
  </si>
  <si>
    <t>Пряник (10.17.1/2)</t>
  </si>
  <si>
    <t>Лук зелёный (16.4.1/1)</t>
  </si>
  <si>
    <t>Котлеты рыбные запеченные в сметанном соусе (2.5.1)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</si>
  <si>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</si>
  <si>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</si>
  <si>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</si>
  <si>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</si>
  <si>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Укроп (на весь день)</t>
  </si>
  <si>
    <t>Каша жидкая пшённая</t>
  </si>
  <si>
    <t xml:space="preserve"> - укроп</t>
  </si>
  <si>
    <t>Укроп на весь день (16.3.1/4)</t>
  </si>
  <si>
    <t>День 8</t>
  </si>
  <si>
    <t>День 9</t>
  </si>
  <si>
    <t>Суп картофельный с мясными фрикадельками (5.24.1)</t>
  </si>
  <si>
    <t xml:space="preserve">День 3 </t>
  </si>
  <si>
    <t>Йогурт питьевой (6.18.1/4)</t>
  </si>
  <si>
    <t>Снежок (6.12.1/2)</t>
  </si>
  <si>
    <t>1шт.</t>
  </si>
  <si>
    <t>Фрикадельки из птицы</t>
  </si>
  <si>
    <t>Яйцо вареное</t>
  </si>
  <si>
    <t>Субпродукты (печень, язык, сердце) мороженные</t>
  </si>
  <si>
    <t xml:space="preserve">День 6 </t>
  </si>
  <si>
    <t xml:space="preserve">День 7 </t>
  </si>
  <si>
    <t>Винегрет овощной 12.37.1</t>
  </si>
  <si>
    <t>Макаронные изделия отварные с маслом (8.25.1/1)</t>
  </si>
  <si>
    <t>Салат из картофеля с горошком зеленым консервированным (12.19.1)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</si>
  <si>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</si>
  <si>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</si>
  <si>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</si>
  <si>
    <t>Винегрет овощной</t>
  </si>
  <si>
    <t>Салат из капусты</t>
  </si>
  <si>
    <t>Салат из картофеля с горошка зелёного консервированного</t>
  </si>
  <si>
    <t>Сырники из творога</t>
  </si>
  <si>
    <t>Сырники из творога запеченые (11.10.1)</t>
  </si>
  <si>
    <t>8.30-9.00ч.</t>
  </si>
  <si>
    <t>10.30-11.00ч.</t>
  </si>
  <si>
    <t>12.00-13.00ч</t>
  </si>
  <si>
    <t>15.30ч</t>
  </si>
  <si>
    <t>18.30ч.</t>
  </si>
  <si>
    <t>Фрукты (яблоко 15.1.1/6)</t>
  </si>
  <si>
    <t>Пюре картофельное 8.4.1/1</t>
  </si>
  <si>
    <t>Печень по-строгановски (1.19.1)</t>
  </si>
  <si>
    <t>Печень по-строгановски</t>
  </si>
  <si>
    <t>Рис припущенный (8.9.1)</t>
  </si>
  <si>
    <t>Крендель сахарный 60гр</t>
  </si>
  <si>
    <t>Фрикадельки из птицы (3.7.1)</t>
  </si>
  <si>
    <t>Снежок (6.12.1)</t>
  </si>
  <si>
    <t>Какао с молоком (6.2.1/3)</t>
  </si>
  <si>
    <t>Кефир (6.10.1)</t>
  </si>
  <si>
    <t>Яйцо вареное (9.5.1)</t>
  </si>
  <si>
    <t>Картофель отварной</t>
  </si>
  <si>
    <t>Сок яблочный 200гр</t>
  </si>
  <si>
    <t>Салат из моркови</t>
  </si>
  <si>
    <t>114/100</t>
  </si>
  <si>
    <t>Напиток витаминизированный 180гр</t>
  </si>
  <si>
    <t xml:space="preserve">Омлет натуральный </t>
  </si>
  <si>
    <t xml:space="preserve">Бутерброд с маслом </t>
  </si>
  <si>
    <t xml:space="preserve">Чай с лимоном </t>
  </si>
  <si>
    <t xml:space="preserve">Салат из моркови </t>
  </si>
  <si>
    <t xml:space="preserve">Суп картофельный с крупой на мясном бульоне </t>
  </si>
  <si>
    <t xml:space="preserve">Фрукты (яблоко) </t>
  </si>
  <si>
    <t xml:space="preserve">Каша жидкая кукурузная на стерилизованном молоке </t>
  </si>
  <si>
    <t xml:space="preserve">Суп молочный с макаронными изделиями </t>
  </si>
  <si>
    <t xml:space="preserve">Бутерброд с маслом и сыром </t>
  </si>
  <si>
    <t xml:space="preserve">Какао с молоком </t>
  </si>
  <si>
    <t xml:space="preserve">Чай с сахаром </t>
  </si>
  <si>
    <t>Каша жидкая пшенно-рисовая</t>
  </si>
  <si>
    <t xml:space="preserve">Каша жидкая ячневая </t>
  </si>
  <si>
    <t xml:space="preserve">Суп картофельный с клецками на мясном бульоне </t>
  </si>
  <si>
    <t xml:space="preserve">Лапшевник из творога </t>
  </si>
  <si>
    <t xml:space="preserve">Компот из сушёных фруктов </t>
  </si>
  <si>
    <t xml:space="preserve">Хлеб ржаной </t>
  </si>
  <si>
    <t xml:space="preserve">Хлеб пшеничный </t>
  </si>
  <si>
    <t xml:space="preserve">Суп картофельный с бобовыми на мясном бульоне </t>
  </si>
  <si>
    <t>Фрикадельки мясные в соусе</t>
  </si>
  <si>
    <t xml:space="preserve">Борщ с капустой и картофелем на курином бульоне </t>
  </si>
  <si>
    <t xml:space="preserve">Кисель из черной смородины </t>
  </si>
  <si>
    <t xml:space="preserve">Суп картофельный с мясными фрикадельками </t>
  </si>
  <si>
    <t xml:space="preserve">Компот из изюма </t>
  </si>
  <si>
    <t xml:space="preserve">Салат из капусты </t>
  </si>
  <si>
    <t>Рулет с луком и яйцом</t>
  </si>
  <si>
    <t xml:space="preserve">Каша рассыпчатая гречневая </t>
  </si>
  <si>
    <t xml:space="preserve">Соус сметанный с томатом </t>
  </si>
  <si>
    <t>Хлеб ржаной /Хлеб пш-ный</t>
  </si>
  <si>
    <t xml:space="preserve">Кефир </t>
  </si>
  <si>
    <t xml:space="preserve">Гренки из пшеничного хлеба </t>
  </si>
  <si>
    <t xml:space="preserve">Мармелад </t>
  </si>
  <si>
    <t xml:space="preserve">Снежок </t>
  </si>
  <si>
    <t xml:space="preserve">Плюшка сдобная </t>
  </si>
  <si>
    <t xml:space="preserve">Полоска песочная </t>
  </si>
  <si>
    <t xml:space="preserve">Крендель сахарный </t>
  </si>
  <si>
    <t xml:space="preserve">Печенье </t>
  </si>
  <si>
    <t xml:space="preserve">Котлета рубленая мясная </t>
  </si>
  <si>
    <t xml:space="preserve">Укроп (на весь день) </t>
  </si>
  <si>
    <t xml:space="preserve">Пюре картофельное </t>
  </si>
  <si>
    <t>Вареники ленивые с маслом</t>
  </si>
  <si>
    <t>Соус абрикосовый</t>
  </si>
  <si>
    <t xml:space="preserve">Батон </t>
  </si>
  <si>
    <t xml:space="preserve">Лук зелёный (на весь день) </t>
  </si>
  <si>
    <t>Котлеты рыбные любительские с маслом сливочным</t>
  </si>
  <si>
    <t xml:space="preserve">Картофель запеченный в сметанном соусе </t>
  </si>
  <si>
    <t xml:space="preserve">Мясо тушёное с овощами в 
соусе </t>
  </si>
  <si>
    <t>Картофель отварной (8.28.1/2)</t>
  </si>
  <si>
    <t>Фрукты (яблоко)</t>
  </si>
  <si>
    <t>Доля суточной потребности в пищевых веществах и энергии</t>
  </si>
  <si>
    <t>Завтрак</t>
  </si>
  <si>
    <t>2-й завтрак</t>
  </si>
  <si>
    <t>Обед</t>
  </si>
  <si>
    <t>Полдник</t>
  </si>
  <si>
    <t>Ужин</t>
  </si>
  <si>
    <t>Приложение №10 к СанПин 2.3/2.4.3590-20 (в процентах)</t>
  </si>
  <si>
    <t>Хлеб ржаной (10.3.1/4)</t>
  </si>
  <si>
    <t>Хлеб ржаной (10.3.1/3)</t>
  </si>
  <si>
    <t>Хлеб пшеничный (10.4.1/3)</t>
  </si>
  <si>
    <t>Итого за 10дней по меню (в процентах)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</si>
  <si>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</t>
    </r>
  </si>
  <si>
    <t>Бутерброд с маслом (10.1.1/1)</t>
  </si>
  <si>
    <t>Салат из зеленого горошка консервированного</t>
  </si>
  <si>
    <t>Лапшевник с творогом (11.15.1)</t>
  </si>
  <si>
    <t>Хлеб ржаной (10.3.1/5)</t>
  </si>
  <si>
    <t>Хлеб ржаной (10.3.1/2)</t>
  </si>
  <si>
    <t xml:space="preserve"> - капуста цветная</t>
  </si>
  <si>
    <t>274/354</t>
  </si>
  <si>
    <t>Салат из зеленого горошка консервированного (12.52.1/2)</t>
  </si>
  <si>
    <t xml:space="preserve"> чеснок</t>
  </si>
  <si>
    <t>мандарины</t>
  </si>
  <si>
    <t>Омлет натуральный (9.1.1/3)</t>
  </si>
  <si>
    <t>г.п</t>
  </si>
  <si>
    <t>Салат из свеклы с сыром (12.51.1)</t>
  </si>
  <si>
    <t>Салат из свеклы (12.5.1)</t>
  </si>
  <si>
    <t>Суп-пюре из картофеля на курином бульоне (5.35.1)</t>
  </si>
  <si>
    <t>Икра морковная (8.5.1/4)</t>
  </si>
  <si>
    <t>Гренки из пшеничного хлеба к супу (10.8.1/1)</t>
  </si>
  <si>
    <t>Рагу из овощей (8.15.1/3)</t>
  </si>
  <si>
    <t>148/366</t>
  </si>
  <si>
    <t>Рыба, запеченная с морковью (2.18.1)</t>
  </si>
  <si>
    <t>Плов из птицы (3.1.1)</t>
  </si>
  <si>
    <t>Оладьи из печени (1.20.1)</t>
  </si>
  <si>
    <t>Бутерброд с маслом и сыром (10.2.1/4)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</si>
  <si>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</si>
  <si>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</si>
  <si>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</si>
  <si>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</si>
  <si>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</si>
  <si>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Оладьи из печени</t>
  </si>
  <si>
    <t xml:space="preserve">Плов из птицы </t>
  </si>
  <si>
    <t>Макаронные изделия отварные с маслом</t>
  </si>
  <si>
    <t>Рыба, запеченная с морковью</t>
  </si>
  <si>
    <t>Гренки из пшеничного хлеба к супу</t>
  </si>
  <si>
    <t>Каша жидкая пшеничная (7.5.1/1)</t>
  </si>
  <si>
    <t>Каша жидкая пшенная (7.6.1/1)</t>
  </si>
  <si>
    <t>Суп молочный с макаронными изделиями (5.11.1/3)</t>
  </si>
  <si>
    <t>Каша жидкая кукурузная на стерилизованном молоке (7.18.1/4)</t>
  </si>
  <si>
    <t>Капуста тушеная (8.6.1/9)</t>
  </si>
  <si>
    <t>Рагу из овощей</t>
  </si>
  <si>
    <t>Батон (10.30.1/1)</t>
  </si>
  <si>
    <t>Фрукты (мандарин 15.4.1)</t>
  </si>
  <si>
    <t>136/100</t>
  </si>
  <si>
    <t>Чай с лимоном (6.14.1/3)</t>
  </si>
  <si>
    <t>Чай с сахаром (6.1.1/3)</t>
  </si>
  <si>
    <t>Чай с молоком (6.13.1/3)</t>
  </si>
  <si>
    <t>Салат из капусты (12.6.1/1)</t>
  </si>
  <si>
    <t>Каша рассыпчатая гречневая (8.10.1/4)</t>
  </si>
  <si>
    <t>Вареники ленивые с маслом (11.4.1/1)</t>
  </si>
  <si>
    <t>Суп картофельный с клецками (5.16.1/1)</t>
  </si>
  <si>
    <t>Котлеты рыбные любительские с маслом сливочным (2.16.1/2)</t>
  </si>
  <si>
    <t>Жаркое по - домашнему (1.3.1/5)</t>
  </si>
  <si>
    <t>Голубцы ленивые (1.13.1/5)</t>
  </si>
  <si>
    <t>Икра овощная (8.12.1)</t>
  </si>
  <si>
    <t>Икра овощная</t>
  </si>
  <si>
    <t>Картофель с 01.09-31.10</t>
  </si>
  <si>
    <t xml:space="preserve"> - морковь до 1января</t>
  </si>
  <si>
    <t xml:space="preserve"> - морковь с 1 январяя</t>
  </si>
  <si>
    <t xml:space="preserve"> - свекла до 1января</t>
  </si>
  <si>
    <t>2023 (октябрь-декабрь)</t>
  </si>
  <si>
    <t>Фрукты (груша)</t>
  </si>
  <si>
    <t xml:space="preserve">Фрукты (мандарин) </t>
  </si>
  <si>
    <t>Фрукты (апельсин)</t>
  </si>
  <si>
    <r>
      <t xml:space="preserve">САД </t>
    </r>
    <r>
      <rPr>
        <b/>
        <sz val="14"/>
        <rFont val="Times New Roman"/>
        <family val="1"/>
      </rPr>
      <t>2023г (октябрь)</t>
    </r>
  </si>
  <si>
    <r>
      <t xml:space="preserve">САД </t>
    </r>
    <r>
      <rPr>
        <b/>
        <sz val="14"/>
        <rFont val="Times New Roman"/>
        <family val="1"/>
      </rPr>
      <t>2023г (ноябрь-декабрь)</t>
    </r>
  </si>
  <si>
    <t>Картофель с 01.11-31.12</t>
  </si>
  <si>
    <t>Фрукты (груша 15.2.1/5)</t>
  </si>
  <si>
    <t>111/100</t>
  </si>
  <si>
    <t>Фрукты (апельсин 15.5.1)</t>
  </si>
  <si>
    <t>150/100</t>
  </si>
  <si>
    <t>Мясо тушеное с овощами в соусе (1.10.1)</t>
  </si>
  <si>
    <t>Итого за десять дней (октябрь-декабрь)</t>
  </si>
  <si>
    <t>Чеснок</t>
  </si>
  <si>
    <t>Хлеб ржаной/хлеб пшеничный</t>
  </si>
  <si>
    <t>Хлеб ржаной /Хлеб пшеничный</t>
  </si>
  <si>
    <t>Чеснок (16.2.1)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</si>
</sst>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7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1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22" borderId="24" xfId="0" applyFont="1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26" xfId="0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0" fontId="1" fillId="22" borderId="28" xfId="0" applyFont="1" applyFill="1" applyBorder="1" applyAlignment="1">
      <alignment vertical="center"/>
    </xf>
    <xf numFmtId="0" fontId="0" fillId="22" borderId="29" xfId="0" applyFill="1" applyBorder="1" applyAlignment="1">
      <alignment vertical="center"/>
    </xf>
    <xf numFmtId="0" fontId="1" fillId="22" borderId="30" xfId="0" applyFont="1" applyFill="1" applyBorder="1" applyAlignment="1">
      <alignment vertical="center" wrapText="1"/>
    </xf>
    <xf numFmtId="0" fontId="0" fillId="22" borderId="31" xfId="0" applyFill="1" applyBorder="1" applyAlignment="1">
      <alignment vertical="center"/>
    </xf>
    <xf numFmtId="0" fontId="2" fillId="22" borderId="31" xfId="0" applyFont="1" applyFill="1" applyBorder="1" applyAlignment="1">
      <alignment horizontal="center" vertical="center"/>
    </xf>
    <xf numFmtId="0" fontId="0" fillId="22" borderId="32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5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" fillId="22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0" fontId="3" fillId="24" borderId="34" xfId="0" applyFont="1" applyFill="1" applyBorder="1" applyAlignment="1">
      <alignment vertical="center" wrapText="1"/>
    </xf>
    <xf numFmtId="9" fontId="2" fillId="0" borderId="36" xfId="0" applyNumberFormat="1" applyFont="1" applyBorder="1" applyAlignment="1">
      <alignment horizontal="center" vertical="center"/>
    </xf>
    <xf numFmtId="2" fontId="2" fillId="22" borderId="31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189" fontId="6" fillId="22" borderId="26" xfId="0" applyNumberFormat="1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4" fillId="22" borderId="39" xfId="0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4" fillId="22" borderId="45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6" fillId="22" borderId="39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34" fillId="24" borderId="5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8" fillId="24" borderId="35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24" borderId="52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 textRotation="90" wrapText="1"/>
    </xf>
    <xf numFmtId="0" fontId="40" fillId="24" borderId="16" xfId="0" applyFont="1" applyFill="1" applyBorder="1" applyAlignment="1">
      <alignment horizontal="center" vertical="center"/>
    </xf>
    <xf numFmtId="0" fontId="36" fillId="24" borderId="42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6" fillId="24" borderId="11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36" fillId="24" borderId="42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0" fillId="24" borderId="52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2" fillId="24" borderId="52" xfId="0" applyFont="1" applyFill="1" applyBorder="1" applyAlignment="1">
      <alignment horizontal="left" vertical="center" wrapText="1"/>
    </xf>
    <xf numFmtId="0" fontId="30" fillId="24" borderId="52" xfId="0" applyFont="1" applyFill="1" applyBorder="1" applyAlignment="1">
      <alignment horizontal="center" vertical="center" wrapText="1"/>
    </xf>
    <xf numFmtId="0" fontId="32" fillId="24" borderId="57" xfId="0" applyFont="1" applyFill="1" applyBorder="1" applyAlignment="1">
      <alignment horizontal="left" vertical="center" wrapText="1"/>
    </xf>
    <xf numFmtId="2" fontId="31" fillId="24" borderId="16" xfId="0" applyNumberFormat="1" applyFont="1" applyFill="1" applyBorder="1" applyAlignment="1">
      <alignment vertical="center"/>
    </xf>
    <xf numFmtId="0" fontId="32" fillId="24" borderId="52" xfId="0" applyFont="1" applyFill="1" applyBorder="1" applyAlignment="1">
      <alignment vertical="center" wrapText="1"/>
    </xf>
    <xf numFmtId="0" fontId="32" fillId="24" borderId="58" xfId="0" applyFont="1" applyFill="1" applyBorder="1" applyAlignment="1">
      <alignment horizontal="left" vertical="center" wrapText="1"/>
    </xf>
    <xf numFmtId="189" fontId="31" fillId="24" borderId="16" xfId="0" applyNumberFormat="1" applyFont="1" applyFill="1" applyBorder="1" applyAlignment="1">
      <alignment vertical="center"/>
    </xf>
    <xf numFmtId="189" fontId="31" fillId="24" borderId="15" xfId="0" applyNumberFormat="1" applyFont="1" applyFill="1" applyBorder="1" applyAlignment="1">
      <alignment vertical="center"/>
    </xf>
    <xf numFmtId="0" fontId="32" fillId="25" borderId="52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/>
    </xf>
    <xf numFmtId="0" fontId="31" fillId="25" borderId="16" xfId="0" applyFont="1" applyFill="1" applyBorder="1" applyAlignment="1">
      <alignment vertical="center"/>
    </xf>
    <xf numFmtId="0" fontId="30" fillId="25" borderId="42" xfId="0" applyFont="1" applyFill="1" applyBorder="1" applyAlignment="1">
      <alignment vertical="center"/>
    </xf>
    <xf numFmtId="0" fontId="31" fillId="25" borderId="15" xfId="0" applyFont="1" applyFill="1" applyBorder="1" applyAlignment="1">
      <alignment vertical="center"/>
    </xf>
    <xf numFmtId="0" fontId="30" fillId="25" borderId="11" xfId="0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2" fillId="24" borderId="46" xfId="0" applyFont="1" applyFill="1" applyBorder="1" applyAlignment="1">
      <alignment horizontal="left" vertical="center" wrapText="1"/>
    </xf>
    <xf numFmtId="0" fontId="30" fillId="24" borderId="58" xfId="0" applyFont="1" applyFill="1" applyBorder="1" applyAlignment="1">
      <alignment horizontal="left" vertical="center" wrapText="1"/>
    </xf>
    <xf numFmtId="0" fontId="32" fillId="24" borderId="24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0" fillId="24" borderId="60" xfId="0" applyFont="1" applyFill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4" fillId="22" borderId="25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45" xfId="0" applyNumberFormat="1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5" xfId="0" applyFont="1" applyFill="1" applyBorder="1" applyAlignment="1">
      <alignment horizontal="center" vertical="center"/>
    </xf>
    <xf numFmtId="1" fontId="43" fillId="22" borderId="25" xfId="0" applyNumberFormat="1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29" xfId="0" applyFont="1" applyFill="1" applyBorder="1" applyAlignment="1">
      <alignment vertical="center"/>
    </xf>
    <xf numFmtId="0" fontId="3" fillId="22" borderId="30" xfId="0" applyFont="1" applyFill="1" applyBorder="1" applyAlignment="1">
      <alignment vertical="center" wrapText="1"/>
    </xf>
    <xf numFmtId="0" fontId="4" fillId="22" borderId="31" xfId="0" applyFont="1" applyFill="1" applyBorder="1" applyAlignment="1">
      <alignment vertical="center"/>
    </xf>
    <xf numFmtId="0" fontId="4" fillId="22" borderId="32" xfId="0" applyFont="1" applyFill="1" applyBorder="1" applyAlignment="1">
      <alignment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/>
    </xf>
    <xf numFmtId="9" fontId="2" fillId="22" borderId="39" xfId="0" applyNumberFormat="1" applyFont="1" applyFill="1" applyBorder="1" applyAlignment="1">
      <alignment horizontal="center"/>
    </xf>
    <xf numFmtId="2" fontId="2" fillId="22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4" fillId="22" borderId="25" xfId="0" applyFont="1" applyFill="1" applyBorder="1" applyAlignment="1">
      <alignment vertical="center"/>
    </xf>
    <xf numFmtId="189" fontId="2" fillId="22" borderId="25" xfId="0" applyNumberFormat="1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2" fontId="40" fillId="24" borderId="15" xfId="0" applyNumberFormat="1" applyFont="1" applyFill="1" applyBorder="1" applyAlignment="1">
      <alignment vertical="center"/>
    </xf>
    <xf numFmtId="2" fontId="46" fillId="24" borderId="15" xfId="0" applyNumberFormat="1" applyFont="1" applyFill="1" applyBorder="1" applyAlignment="1">
      <alignment vertical="center"/>
    </xf>
    <xf numFmtId="189" fontId="40" fillId="24" borderId="15" xfId="0" applyNumberFormat="1" applyFont="1" applyFill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2" fontId="46" fillId="24" borderId="16" xfId="0" applyNumberFormat="1" applyFont="1" applyFill="1" applyBorder="1" applyAlignment="1">
      <alignment vertical="center"/>
    </xf>
    <xf numFmtId="189" fontId="30" fillId="24" borderId="11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18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42" xfId="0" applyFont="1" applyFill="1" applyBorder="1" applyAlignment="1">
      <alignment/>
    </xf>
    <xf numFmtId="0" fontId="5" fillId="24" borderId="42" xfId="0" applyFont="1" applyFill="1" applyBorder="1" applyAlignment="1">
      <alignment vertical="center" wrapText="1"/>
    </xf>
    <xf numFmtId="2" fontId="4" fillId="22" borderId="45" xfId="0" applyNumberFormat="1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1" fillId="22" borderId="12" xfId="0" applyFont="1" applyFill="1" applyBorder="1" applyAlignment="1">
      <alignment vertical="center"/>
    </xf>
    <xf numFmtId="0" fontId="5" fillId="24" borderId="3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3" fillId="0" borderId="38" xfId="0" applyFont="1" applyBorder="1" applyAlignment="1">
      <alignment vertical="center"/>
    </xf>
    <xf numFmtId="0" fontId="5" fillId="24" borderId="36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0" fontId="5" fillId="24" borderId="18" xfId="0" applyFont="1" applyFill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2" fontId="30" fillId="24" borderId="11" xfId="0" applyNumberFormat="1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8" fillId="0" borderId="62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4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1" fontId="31" fillId="24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5" fillId="2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3" fillId="24" borderId="21" xfId="0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2" fillId="22" borderId="39" xfId="0" applyNumberFormat="1" applyFont="1" applyFill="1" applyBorder="1" applyAlignment="1">
      <alignment horizontal="center"/>
    </xf>
    <xf numFmtId="2" fontId="2" fillId="22" borderId="13" xfId="0" applyNumberFormat="1" applyFont="1" applyFill="1" applyBorder="1" applyAlignment="1">
      <alignment horizontal="center" vertical="center"/>
    </xf>
    <xf numFmtId="189" fontId="28" fillId="0" borderId="2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189" fontId="28" fillId="0" borderId="23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2" fillId="22" borderId="39" xfId="0" applyNumberFormat="1" applyFont="1" applyFill="1" applyBorder="1" applyAlignment="1">
      <alignment horizontal="center"/>
    </xf>
    <xf numFmtId="0" fontId="2" fillId="22" borderId="39" xfId="0" applyNumberFormat="1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vertical="center" wrapText="1"/>
    </xf>
    <xf numFmtId="0" fontId="1" fillId="0" borderId="30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 vertical="center"/>
    </xf>
    <xf numFmtId="0" fontId="32" fillId="0" borderId="51" xfId="0" applyFont="1" applyBorder="1" applyAlignment="1">
      <alignment horizontal="center" wrapText="1"/>
    </xf>
    <xf numFmtId="0" fontId="32" fillId="0" borderId="5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70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3" fillId="0" borderId="43" xfId="0" applyFont="1" applyBorder="1" applyAlignment="1">
      <alignment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0" fillId="0" borderId="50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0" fillId="24" borderId="43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4" fillId="24" borderId="56" xfId="0" applyFont="1" applyFill="1" applyBorder="1" applyAlignment="1">
      <alignment horizontal="center" vertical="center"/>
    </xf>
    <xf numFmtId="0" fontId="34" fillId="24" borderId="4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6" fillId="22" borderId="28" xfId="0" applyFont="1" applyFill="1" applyBorder="1" applyAlignment="1">
      <alignment horizontal="center" vertical="center"/>
    </xf>
    <xf numFmtId="0" fontId="36" fillId="22" borderId="49" xfId="0" applyFont="1" applyFill="1" applyBorder="1" applyAlignment="1">
      <alignment horizontal="center" vertical="center"/>
    </xf>
    <xf numFmtId="0" fontId="36" fillId="22" borderId="68" xfId="0" applyFont="1" applyFill="1" applyBorder="1" applyAlignment="1">
      <alignment horizontal="center" vertical="center"/>
    </xf>
    <xf numFmtId="0" fontId="36" fillId="22" borderId="29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24" borderId="28" xfId="0" applyFont="1" applyFill="1" applyBorder="1" applyAlignment="1">
      <alignment horizontal="center" vertical="center" wrapText="1"/>
    </xf>
    <xf numFmtId="0" fontId="36" fillId="24" borderId="49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7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6" fillId="3" borderId="28" xfId="0" applyFont="1" applyFill="1" applyBorder="1" applyAlignment="1">
      <alignment horizontal="center" vertical="center"/>
    </xf>
    <xf numFmtId="0" fontId="36" fillId="3" borderId="49" xfId="0" applyFont="1" applyFill="1" applyBorder="1" applyAlignment="1">
      <alignment horizontal="center" vertical="center"/>
    </xf>
    <xf numFmtId="0" fontId="36" fillId="3" borderId="68" xfId="0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72" xfId="0" applyFont="1" applyBorder="1" applyAlignment="1">
      <alignment/>
    </xf>
    <xf numFmtId="0" fontId="0" fillId="0" borderId="72" xfId="0" applyBorder="1" applyAlignment="1">
      <alignment/>
    </xf>
    <xf numFmtId="0" fontId="28" fillId="0" borderId="72" xfId="0" applyFont="1" applyBorder="1" applyAlignment="1">
      <alignment/>
    </xf>
    <xf numFmtId="0" fontId="5" fillId="0" borderId="0" xfId="0" applyFont="1" applyAlignment="1">
      <alignment/>
    </xf>
    <xf numFmtId="0" fontId="29" fillId="0" borderId="3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E67"/>
  <sheetViews>
    <sheetView zoomScalePageLayoutView="0" workbookViewId="0" topLeftCell="A45">
      <selection activeCell="E56" sqref="E56"/>
    </sheetView>
  </sheetViews>
  <sheetFormatPr defaultColWidth="9.140625" defaultRowHeight="12.75"/>
  <cols>
    <col min="1" max="1" width="28.00390625" style="0" customWidth="1"/>
    <col min="2" max="2" width="29.2812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ht="12.75" thickBot="1"/>
    <row r="2" spans="1:5" ht="18" customHeight="1">
      <c r="A2" s="93"/>
      <c r="B2" s="94"/>
      <c r="C2" s="95" t="s">
        <v>164</v>
      </c>
      <c r="D2" s="340" t="s">
        <v>399</v>
      </c>
      <c r="E2" s="341"/>
    </row>
    <row r="3" spans="1:5" ht="0.75" customHeight="1" thickBot="1">
      <c r="A3" s="96"/>
      <c r="B3" s="97"/>
      <c r="C3" s="97"/>
      <c r="D3" s="97"/>
      <c r="E3" s="98"/>
    </row>
    <row r="4" spans="1:5" ht="12.75">
      <c r="A4" s="99" t="s">
        <v>33</v>
      </c>
      <c r="B4" s="100" t="s">
        <v>34</v>
      </c>
      <c r="C4" s="100" t="s">
        <v>35</v>
      </c>
      <c r="D4" s="100" t="s">
        <v>36</v>
      </c>
      <c r="E4" s="101" t="s">
        <v>37</v>
      </c>
    </row>
    <row r="5" spans="1:5" ht="13.5" thickBot="1">
      <c r="A5" s="102" t="s">
        <v>38</v>
      </c>
      <c r="B5" s="103" t="s">
        <v>38</v>
      </c>
      <c r="C5" s="103" t="s">
        <v>38</v>
      </c>
      <c r="D5" s="103" t="s">
        <v>38</v>
      </c>
      <c r="E5" s="104" t="s">
        <v>38</v>
      </c>
    </row>
    <row r="6" spans="1:5" ht="13.5" thickBot="1">
      <c r="A6" s="342" t="s">
        <v>39</v>
      </c>
      <c r="B6" s="343"/>
      <c r="C6" s="343"/>
      <c r="D6" s="343"/>
      <c r="E6" s="344"/>
    </row>
    <row r="7" spans="1:5" ht="29.25" customHeight="1">
      <c r="A7" s="107" t="s">
        <v>280</v>
      </c>
      <c r="B7" s="106" t="s">
        <v>233</v>
      </c>
      <c r="C7" s="106" t="s">
        <v>93</v>
      </c>
      <c r="D7" s="107" t="s">
        <v>280</v>
      </c>
      <c r="E7" s="108" t="s">
        <v>64</v>
      </c>
    </row>
    <row r="8" spans="1:5" ht="14.25" customHeight="1">
      <c r="A8" s="109" t="s">
        <v>281</v>
      </c>
      <c r="B8" s="110" t="s">
        <v>56</v>
      </c>
      <c r="C8" s="110" t="s">
        <v>56</v>
      </c>
      <c r="D8" s="110" t="s">
        <v>56</v>
      </c>
      <c r="E8" s="111" t="s">
        <v>43</v>
      </c>
    </row>
    <row r="9" spans="1:5" ht="14.25" customHeight="1" thickBot="1">
      <c r="A9" s="112" t="s">
        <v>282</v>
      </c>
      <c r="B9" s="110" t="s">
        <v>84</v>
      </c>
      <c r="C9" s="113" t="s">
        <v>87</v>
      </c>
      <c r="D9" s="114" t="s">
        <v>69</v>
      </c>
      <c r="E9" s="111" t="s">
        <v>84</v>
      </c>
    </row>
    <row r="10" spans="1:5" ht="15.75" customHeight="1" thickBot="1">
      <c r="A10" s="345" t="s">
        <v>153</v>
      </c>
      <c r="B10" s="346"/>
      <c r="C10" s="346"/>
      <c r="D10" s="346"/>
      <c r="E10" s="347"/>
    </row>
    <row r="11" spans="1:5" ht="15.75" customHeight="1" thickBot="1">
      <c r="A11" s="125" t="s">
        <v>276</v>
      </c>
      <c r="B11" s="118" t="s">
        <v>400</v>
      </c>
      <c r="C11" s="119" t="s">
        <v>279</v>
      </c>
      <c r="D11" s="118" t="s">
        <v>400</v>
      </c>
      <c r="E11" s="296" t="s">
        <v>276</v>
      </c>
    </row>
    <row r="12" spans="1:5" ht="13.5" thickBot="1">
      <c r="A12" s="131" t="s">
        <v>328</v>
      </c>
      <c r="B12" s="110" t="s">
        <v>279</v>
      </c>
      <c r="C12" s="119"/>
      <c r="D12" s="139" t="s">
        <v>276</v>
      </c>
      <c r="E12" s="297"/>
    </row>
    <row r="13" spans="1:5" ht="13.5" thickBot="1">
      <c r="A13" s="342" t="s">
        <v>40</v>
      </c>
      <c r="B13" s="343"/>
      <c r="C13" s="343"/>
      <c r="D13" s="343"/>
      <c r="E13" s="344"/>
    </row>
    <row r="14" spans="1:5" ht="24" customHeight="1">
      <c r="A14" s="105" t="s">
        <v>283</v>
      </c>
      <c r="B14" s="107" t="s">
        <v>394</v>
      </c>
      <c r="C14" s="285" t="s">
        <v>366</v>
      </c>
      <c r="D14" s="106" t="s">
        <v>368</v>
      </c>
      <c r="E14" s="290" t="s">
        <v>366</v>
      </c>
    </row>
    <row r="15" spans="1:5" ht="36.75" customHeight="1">
      <c r="A15" s="123" t="s">
        <v>284</v>
      </c>
      <c r="B15" s="114" t="s">
        <v>66</v>
      </c>
      <c r="C15" s="114" t="s">
        <v>367</v>
      </c>
      <c r="D15" s="114" t="s">
        <v>85</v>
      </c>
      <c r="E15" s="122" t="s">
        <v>82</v>
      </c>
    </row>
    <row r="16" spans="1:5" ht="12.75">
      <c r="A16" s="123" t="s">
        <v>67</v>
      </c>
      <c r="B16" s="286" t="s">
        <v>155</v>
      </c>
      <c r="C16" s="114" t="s">
        <v>243</v>
      </c>
      <c r="D16" s="114" t="s">
        <v>267</v>
      </c>
      <c r="E16" s="122" t="s">
        <v>55</v>
      </c>
    </row>
    <row r="17" spans="1:5" ht="25.5">
      <c r="A17" s="130" t="s">
        <v>83</v>
      </c>
      <c r="B17" s="114" t="s">
        <v>325</v>
      </c>
      <c r="C17" s="114" t="s">
        <v>364</v>
      </c>
      <c r="D17" s="114" t="s">
        <v>51</v>
      </c>
      <c r="E17" s="122" t="s">
        <v>86</v>
      </c>
    </row>
    <row r="18" spans="1:5" ht="15.75" customHeight="1">
      <c r="A18" s="112" t="s">
        <v>141</v>
      </c>
      <c r="B18" s="110" t="s">
        <v>54</v>
      </c>
      <c r="C18" s="287" t="s">
        <v>52</v>
      </c>
      <c r="D18" s="114" t="s">
        <v>141</v>
      </c>
      <c r="E18" s="288" t="s">
        <v>45</v>
      </c>
    </row>
    <row r="19" spans="1:5" ht="15" customHeight="1">
      <c r="A19" s="109" t="s">
        <v>45</v>
      </c>
      <c r="B19" s="289" t="s">
        <v>45</v>
      </c>
      <c r="C19" s="113" t="s">
        <v>413</v>
      </c>
      <c r="D19" s="110" t="s">
        <v>45</v>
      </c>
      <c r="E19" s="288" t="s">
        <v>46</v>
      </c>
    </row>
    <row r="20" spans="1:5" ht="15" customHeight="1">
      <c r="A20" s="109" t="s">
        <v>46</v>
      </c>
      <c r="B20" s="289" t="s">
        <v>46</v>
      </c>
      <c r="C20" s="110" t="s">
        <v>412</v>
      </c>
      <c r="D20" s="110" t="s">
        <v>46</v>
      </c>
      <c r="E20" s="333" t="s">
        <v>412</v>
      </c>
    </row>
    <row r="21" spans="1:5" ht="14.25" customHeight="1" thickBot="1">
      <c r="A21" s="337" t="s">
        <v>412</v>
      </c>
      <c r="B21" s="120" t="s">
        <v>412</v>
      </c>
      <c r="C21" s="119" t="s">
        <v>373</v>
      </c>
      <c r="D21" s="119" t="s">
        <v>412</v>
      </c>
      <c r="E21" s="67"/>
    </row>
    <row r="22" spans="1:5" ht="13.5" thickBot="1">
      <c r="A22" s="342" t="s">
        <v>41</v>
      </c>
      <c r="B22" s="343"/>
      <c r="C22" s="343"/>
      <c r="D22" s="343"/>
      <c r="E22" s="344"/>
    </row>
    <row r="23" spans="1:5" ht="12.75">
      <c r="A23" s="125" t="s">
        <v>61</v>
      </c>
      <c r="B23" s="126" t="s">
        <v>81</v>
      </c>
      <c r="C23" s="126" t="s">
        <v>49</v>
      </c>
      <c r="D23" s="118" t="s">
        <v>61</v>
      </c>
      <c r="E23" s="127" t="s">
        <v>81</v>
      </c>
    </row>
    <row r="24" spans="1:5" ht="12.75">
      <c r="A24" s="109" t="s">
        <v>149</v>
      </c>
      <c r="B24" s="110" t="s">
        <v>50</v>
      </c>
      <c r="C24" s="110" t="s">
        <v>88</v>
      </c>
      <c r="D24" s="110" t="s">
        <v>269</v>
      </c>
      <c r="E24" s="111" t="s">
        <v>47</v>
      </c>
    </row>
    <row r="25" spans="1:5" ht="13.5" thickBot="1">
      <c r="A25" s="115"/>
      <c r="B25" s="103"/>
      <c r="C25" s="330" t="s">
        <v>401</v>
      </c>
      <c r="D25" s="103"/>
      <c r="E25" s="121" t="s">
        <v>328</v>
      </c>
    </row>
    <row r="26" spans="1:5" ht="13.5" thickBot="1">
      <c r="A26" s="342" t="s">
        <v>42</v>
      </c>
      <c r="B26" s="343"/>
      <c r="C26" s="343"/>
      <c r="D26" s="343"/>
      <c r="E26" s="344"/>
    </row>
    <row r="27" spans="1:5" ht="25.5">
      <c r="A27" s="319" t="s">
        <v>254</v>
      </c>
      <c r="B27" s="106" t="s">
        <v>365</v>
      </c>
      <c r="C27" s="107" t="s">
        <v>277</v>
      </c>
      <c r="D27" s="285" t="s">
        <v>255</v>
      </c>
      <c r="E27" s="108" t="s">
        <v>256</v>
      </c>
    </row>
    <row r="28" spans="1:5" ht="27" customHeight="1">
      <c r="A28" s="112" t="s">
        <v>154</v>
      </c>
      <c r="B28" s="128" t="s">
        <v>70</v>
      </c>
      <c r="C28" s="114" t="s">
        <v>257</v>
      </c>
      <c r="D28" s="114" t="s">
        <v>92</v>
      </c>
      <c r="E28" s="111" t="s">
        <v>89</v>
      </c>
    </row>
    <row r="29" spans="1:5" ht="12.75">
      <c r="A29" s="123" t="s">
        <v>275</v>
      </c>
      <c r="B29" s="114" t="s">
        <v>51</v>
      </c>
      <c r="C29" s="114" t="s">
        <v>90</v>
      </c>
      <c r="D29" s="129" t="s">
        <v>53</v>
      </c>
      <c r="E29" s="122" t="s">
        <v>91</v>
      </c>
    </row>
    <row r="30" spans="1:5" ht="12.75">
      <c r="A30" s="123" t="s">
        <v>48</v>
      </c>
      <c r="B30" s="110" t="s">
        <v>63</v>
      </c>
      <c r="C30" s="124" t="s">
        <v>48</v>
      </c>
      <c r="D30" s="110" t="s">
        <v>44</v>
      </c>
      <c r="E30" s="111" t="s">
        <v>48</v>
      </c>
    </row>
    <row r="31" spans="1:5" ht="12.75">
      <c r="A31" s="130" t="s">
        <v>45</v>
      </c>
      <c r="B31" s="110" t="s">
        <v>48</v>
      </c>
      <c r="C31" s="110" t="s">
        <v>156</v>
      </c>
      <c r="D31" s="110" t="s">
        <v>45</v>
      </c>
      <c r="E31" s="238" t="s">
        <v>310</v>
      </c>
    </row>
    <row r="32" spans="1:5" ht="15.75" customHeight="1">
      <c r="A32" s="109" t="s">
        <v>46</v>
      </c>
      <c r="B32" s="110" t="s">
        <v>143</v>
      </c>
      <c r="C32" s="131" t="s">
        <v>142</v>
      </c>
      <c r="D32" s="110" t="s">
        <v>46</v>
      </c>
      <c r="E32" s="111" t="s">
        <v>143</v>
      </c>
    </row>
    <row r="33" spans="1:5" ht="15.75" customHeight="1">
      <c r="A33" s="320" t="s">
        <v>142</v>
      </c>
      <c r="B33" s="281" t="s">
        <v>142</v>
      </c>
      <c r="C33" s="114" t="s">
        <v>232</v>
      </c>
      <c r="D33" s="128" t="s">
        <v>232</v>
      </c>
      <c r="E33" s="282" t="s">
        <v>142</v>
      </c>
    </row>
    <row r="34" spans="1:5" ht="15.75" customHeight="1" thickBot="1">
      <c r="A34" s="321" t="s">
        <v>232</v>
      </c>
      <c r="B34" s="116" t="s">
        <v>232</v>
      </c>
      <c r="C34" s="103" t="s">
        <v>244</v>
      </c>
      <c r="D34" s="331"/>
      <c r="E34" s="132" t="s">
        <v>232</v>
      </c>
    </row>
    <row r="35" spans="1:5" ht="15.75" customHeight="1">
      <c r="A35" s="316"/>
      <c r="B35" s="316"/>
      <c r="C35" s="318"/>
      <c r="D35" s="316"/>
      <c r="E35" s="317"/>
    </row>
    <row r="36" spans="1:5" ht="15.75" customHeight="1">
      <c r="A36" s="316"/>
      <c r="B36" s="316"/>
      <c r="C36" s="318"/>
      <c r="D36" s="316"/>
      <c r="E36" s="317"/>
    </row>
    <row r="37" spans="1:5" ht="15.75" customHeight="1" thickBot="1">
      <c r="A37" s="314"/>
      <c r="B37" s="314"/>
      <c r="C37" s="315"/>
      <c r="D37" s="316"/>
      <c r="E37" s="317"/>
    </row>
    <row r="38" spans="1:5" ht="18.75" customHeight="1" thickBot="1">
      <c r="A38" s="133"/>
      <c r="B38" s="134"/>
      <c r="C38" s="117" t="s">
        <v>165</v>
      </c>
      <c r="D38" s="340" t="s">
        <v>399</v>
      </c>
      <c r="E38" s="341"/>
    </row>
    <row r="39" spans="1:5" ht="13.5" thickBot="1">
      <c r="A39" s="135" t="s">
        <v>33</v>
      </c>
      <c r="B39" s="136" t="s">
        <v>34</v>
      </c>
      <c r="C39" s="136" t="s">
        <v>35</v>
      </c>
      <c r="D39" s="136" t="s">
        <v>36</v>
      </c>
      <c r="E39" s="137" t="s">
        <v>37</v>
      </c>
    </row>
    <row r="40" spans="1:5" ht="13.5" thickBot="1">
      <c r="A40" s="138" t="s">
        <v>38</v>
      </c>
      <c r="B40" s="139" t="s">
        <v>38</v>
      </c>
      <c r="C40" s="139" t="s">
        <v>38</v>
      </c>
      <c r="D40" s="139" t="s">
        <v>38</v>
      </c>
      <c r="E40" s="140" t="s">
        <v>38</v>
      </c>
    </row>
    <row r="41" spans="1:5" ht="13.5" thickBot="1">
      <c r="A41" s="348" t="s">
        <v>39</v>
      </c>
      <c r="B41" s="349"/>
      <c r="C41" s="349"/>
      <c r="D41" s="349"/>
      <c r="E41" s="350"/>
    </row>
    <row r="42" spans="1:5" ht="27.75" customHeight="1">
      <c r="A42" s="105" t="s">
        <v>286</v>
      </c>
      <c r="B42" s="106" t="s">
        <v>287</v>
      </c>
      <c r="C42" s="107" t="s">
        <v>280</v>
      </c>
      <c r="D42" s="106" t="s">
        <v>291</v>
      </c>
      <c r="E42" s="108" t="s">
        <v>292</v>
      </c>
    </row>
    <row r="43" spans="1:5" ht="16.5" customHeight="1">
      <c r="A43" s="112" t="s">
        <v>281</v>
      </c>
      <c r="B43" s="114" t="s">
        <v>288</v>
      </c>
      <c r="C43" s="129" t="s">
        <v>288</v>
      </c>
      <c r="D43" s="114" t="s">
        <v>281</v>
      </c>
      <c r="E43" s="122" t="s">
        <v>281</v>
      </c>
    </row>
    <row r="44" spans="1:5" ht="13.5" thickBot="1">
      <c r="A44" s="109" t="s">
        <v>282</v>
      </c>
      <c r="B44" s="110" t="s">
        <v>84</v>
      </c>
      <c r="C44" s="113" t="s">
        <v>289</v>
      </c>
      <c r="D44" s="110" t="s">
        <v>290</v>
      </c>
      <c r="E44" s="111" t="s">
        <v>84</v>
      </c>
    </row>
    <row r="45" spans="1:5" ht="13.5" thickBot="1">
      <c r="A45" s="345" t="s">
        <v>153</v>
      </c>
      <c r="B45" s="346"/>
      <c r="C45" s="346"/>
      <c r="D45" s="346"/>
      <c r="E45" s="347"/>
    </row>
    <row r="46" spans="1:5" ht="12.75">
      <c r="A46" s="237" t="s">
        <v>285</v>
      </c>
      <c r="B46" s="118" t="s">
        <v>400</v>
      </c>
      <c r="C46" s="118" t="s">
        <v>279</v>
      </c>
      <c r="D46" s="118" t="s">
        <v>400</v>
      </c>
      <c r="E46" s="313" t="s">
        <v>276</v>
      </c>
    </row>
    <row r="47" spans="1:5" ht="13.5" thickBot="1">
      <c r="A47" s="115" t="s">
        <v>276</v>
      </c>
      <c r="B47" s="119"/>
      <c r="C47" s="103" t="s">
        <v>402</v>
      </c>
      <c r="D47" s="119"/>
      <c r="E47" s="121"/>
    </row>
    <row r="48" spans="1:5" ht="13.5" thickBot="1">
      <c r="A48" s="351" t="s">
        <v>40</v>
      </c>
      <c r="B48" s="352"/>
      <c r="C48" s="352"/>
      <c r="D48" s="352"/>
      <c r="E48" s="353"/>
    </row>
    <row r="49" spans="1:5" ht="21.75" customHeight="1">
      <c r="A49" s="105" t="s">
        <v>283</v>
      </c>
      <c r="B49" s="332" t="s">
        <v>254</v>
      </c>
      <c r="C49" s="107" t="s">
        <v>394</v>
      </c>
      <c r="D49" s="106" t="s">
        <v>368</v>
      </c>
      <c r="E49" s="290" t="s">
        <v>304</v>
      </c>
    </row>
    <row r="50" spans="1:5" ht="30.75" customHeight="1">
      <c r="A50" s="112" t="s">
        <v>293</v>
      </c>
      <c r="B50" s="114" t="s">
        <v>298</v>
      </c>
      <c r="C50" s="114" t="s">
        <v>300</v>
      </c>
      <c r="D50" s="114" t="s">
        <v>302</v>
      </c>
      <c r="E50" s="122" t="s">
        <v>82</v>
      </c>
    </row>
    <row r="51" spans="1:5" ht="20.25" customHeight="1">
      <c r="A51" s="112" t="s">
        <v>294</v>
      </c>
      <c r="B51" s="114" t="s">
        <v>299</v>
      </c>
      <c r="C51" s="114" t="s">
        <v>370</v>
      </c>
      <c r="D51" s="114" t="s">
        <v>369</v>
      </c>
      <c r="E51" s="122" t="s">
        <v>305</v>
      </c>
    </row>
    <row r="52" spans="1:5" ht="19.5" customHeight="1">
      <c r="A52" s="109" t="s">
        <v>83</v>
      </c>
      <c r="B52" s="110" t="s">
        <v>364</v>
      </c>
      <c r="C52" s="110" t="s">
        <v>301</v>
      </c>
      <c r="D52" s="114" t="s">
        <v>53</v>
      </c>
      <c r="E52" s="111" t="s">
        <v>306</v>
      </c>
    </row>
    <row r="53" spans="1:5" ht="22.5" customHeight="1">
      <c r="A53" s="112" t="s">
        <v>295</v>
      </c>
      <c r="B53" s="129" t="s">
        <v>86</v>
      </c>
      <c r="C53" s="110" t="s">
        <v>296</v>
      </c>
      <c r="D53" s="114" t="s">
        <v>303</v>
      </c>
      <c r="E53" s="111" t="s">
        <v>307</v>
      </c>
    </row>
    <row r="54" spans="1:5" ht="17.25" customHeight="1">
      <c r="A54" s="109" t="s">
        <v>296</v>
      </c>
      <c r="B54" s="110" t="s">
        <v>414</v>
      </c>
      <c r="C54" s="110" t="s">
        <v>297</v>
      </c>
      <c r="D54" s="110" t="s">
        <v>296</v>
      </c>
      <c r="E54" s="122" t="s">
        <v>295</v>
      </c>
    </row>
    <row r="55" spans="1:5" ht="17.25" customHeight="1">
      <c r="A55" s="109" t="s">
        <v>297</v>
      </c>
      <c r="B55" s="110" t="s">
        <v>412</v>
      </c>
      <c r="C55" s="110" t="s">
        <v>412</v>
      </c>
      <c r="D55" s="110" t="s">
        <v>46</v>
      </c>
      <c r="E55" s="111" t="s">
        <v>308</v>
      </c>
    </row>
    <row r="56" spans="1:5" ht="17.25" customHeight="1" thickBot="1">
      <c r="A56" s="337" t="s">
        <v>412</v>
      </c>
      <c r="B56" s="119" t="s">
        <v>373</v>
      </c>
      <c r="C56" s="119"/>
      <c r="D56" s="119" t="s">
        <v>412</v>
      </c>
      <c r="E56" s="121" t="s">
        <v>412</v>
      </c>
    </row>
    <row r="57" spans="1:5" ht="13.5" thickBot="1">
      <c r="A57" s="348" t="s">
        <v>41</v>
      </c>
      <c r="B57" s="349"/>
      <c r="C57" s="349"/>
      <c r="D57" s="349"/>
      <c r="E57" s="350"/>
    </row>
    <row r="58" spans="1:5" ht="14.25" customHeight="1">
      <c r="A58" s="125" t="s">
        <v>309</v>
      </c>
      <c r="B58" s="126" t="s">
        <v>312</v>
      </c>
      <c r="C58" s="126" t="s">
        <v>49</v>
      </c>
      <c r="D58" s="106" t="s">
        <v>61</v>
      </c>
      <c r="E58" s="127" t="s">
        <v>312</v>
      </c>
    </row>
    <row r="59" spans="1:5" ht="16.5" customHeight="1">
      <c r="A59" s="334" t="s">
        <v>311</v>
      </c>
      <c r="B59" s="141" t="s">
        <v>313</v>
      </c>
      <c r="C59" s="110" t="s">
        <v>314</v>
      </c>
      <c r="D59" s="110" t="s">
        <v>315</v>
      </c>
      <c r="E59" s="238" t="s">
        <v>285</v>
      </c>
    </row>
    <row r="60" spans="1:5" ht="17.25" customHeight="1" thickBot="1">
      <c r="A60" s="351" t="s">
        <v>42</v>
      </c>
      <c r="B60" s="352"/>
      <c r="C60" s="352"/>
      <c r="D60" s="352"/>
      <c r="E60" s="353"/>
    </row>
    <row r="61" spans="1:5" ht="29.25" customHeight="1">
      <c r="A61" s="285" t="s">
        <v>366</v>
      </c>
      <c r="B61" s="285" t="s">
        <v>255</v>
      </c>
      <c r="C61" s="107" t="s">
        <v>277</v>
      </c>
      <c r="D61" s="285" t="s">
        <v>342</v>
      </c>
      <c r="E61" s="108" t="s">
        <v>256</v>
      </c>
    </row>
    <row r="62" spans="1:5" ht="25.5" customHeight="1">
      <c r="A62" s="243" t="s">
        <v>317</v>
      </c>
      <c r="B62" s="114" t="s">
        <v>372</v>
      </c>
      <c r="C62" s="114" t="s">
        <v>320</v>
      </c>
      <c r="D62" s="114" t="s">
        <v>324</v>
      </c>
      <c r="E62" s="122" t="s">
        <v>326</v>
      </c>
    </row>
    <row r="63" spans="1:5" ht="25.5">
      <c r="A63" s="123" t="s">
        <v>379</v>
      </c>
      <c r="B63" s="110" t="s">
        <v>319</v>
      </c>
      <c r="C63" s="114" t="s">
        <v>321</v>
      </c>
      <c r="D63" s="114" t="s">
        <v>371</v>
      </c>
      <c r="E63" s="122" t="s">
        <v>290</v>
      </c>
    </row>
    <row r="64" spans="1:5" ht="12.75">
      <c r="A64" s="112" t="s">
        <v>290</v>
      </c>
      <c r="B64" s="114" t="s">
        <v>282</v>
      </c>
      <c r="C64" s="114" t="s">
        <v>48</v>
      </c>
      <c r="D64" s="110" t="s">
        <v>282</v>
      </c>
      <c r="E64" s="122" t="s">
        <v>316</v>
      </c>
    </row>
    <row r="65" spans="1:5" ht="12.75">
      <c r="A65" s="109" t="s">
        <v>308</v>
      </c>
      <c r="B65" s="289" t="s">
        <v>296</v>
      </c>
      <c r="C65" s="110" t="s">
        <v>322</v>
      </c>
      <c r="D65" s="110" t="s">
        <v>308</v>
      </c>
      <c r="E65" s="288" t="s">
        <v>296</v>
      </c>
    </row>
    <row r="66" spans="1:5" ht="12.75">
      <c r="A66" s="312" t="s">
        <v>142</v>
      </c>
      <c r="B66" s="110" t="s">
        <v>297</v>
      </c>
      <c r="C66" s="110" t="s">
        <v>323</v>
      </c>
      <c r="D66" s="335" t="s">
        <v>142</v>
      </c>
      <c r="E66" s="111" t="s">
        <v>297</v>
      </c>
    </row>
    <row r="67" spans="1:5" ht="13.5" thickBot="1">
      <c r="A67" s="321" t="s">
        <v>318</v>
      </c>
      <c r="B67" s="116" t="s">
        <v>232</v>
      </c>
      <c r="C67" s="116" t="s">
        <v>232</v>
      </c>
      <c r="D67" s="336" t="s">
        <v>318</v>
      </c>
      <c r="E67" s="132" t="s">
        <v>232</v>
      </c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38:E38"/>
    <mergeCell ref="A41:E41"/>
    <mergeCell ref="A45:E45"/>
    <mergeCell ref="A48:E48"/>
    <mergeCell ref="A57:E57"/>
    <mergeCell ref="A60:E60"/>
    <mergeCell ref="D2:E2"/>
    <mergeCell ref="A6:E6"/>
    <mergeCell ref="A10:E10"/>
    <mergeCell ref="A13:E13"/>
    <mergeCell ref="A22:E22"/>
    <mergeCell ref="A26:E26"/>
  </mergeCells>
  <printOptions/>
  <pageMargins left="0.21" right="0.18" top="0.1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J3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  <col min="10" max="10" width="0" style="0" hidden="1" customWidth="1"/>
  </cols>
  <sheetData>
    <row r="1" spans="1:9" ht="13.5">
      <c r="A1" s="386" t="s">
        <v>9</v>
      </c>
      <c r="B1" s="382" t="s">
        <v>7</v>
      </c>
      <c r="C1" s="382" t="s">
        <v>8</v>
      </c>
      <c r="D1" s="388" t="s">
        <v>3</v>
      </c>
      <c r="E1" s="388"/>
      <c r="F1" s="388"/>
      <c r="G1" s="382" t="s">
        <v>4</v>
      </c>
      <c r="H1" s="382" t="s">
        <v>5</v>
      </c>
      <c r="I1" s="384" t="s">
        <v>6</v>
      </c>
    </row>
    <row r="2" spans="1:9" ht="14.25" thickBot="1">
      <c r="A2" s="387"/>
      <c r="B2" s="383"/>
      <c r="C2" s="383"/>
      <c r="D2" s="24" t="s">
        <v>0</v>
      </c>
      <c r="E2" s="24" t="s">
        <v>1</v>
      </c>
      <c r="F2" s="24" t="s">
        <v>2</v>
      </c>
      <c r="G2" s="383"/>
      <c r="H2" s="383"/>
      <c r="I2" s="385"/>
    </row>
    <row r="3" spans="1:9" ht="17.25" customHeight="1" thickBot="1">
      <c r="A3" s="205" t="s">
        <v>247</v>
      </c>
      <c r="B3" s="25"/>
      <c r="C3" s="25"/>
      <c r="D3" s="25"/>
      <c r="E3" s="25"/>
      <c r="F3" s="25"/>
      <c r="G3" s="25"/>
      <c r="H3" s="25"/>
      <c r="I3" s="26"/>
    </row>
    <row r="4" spans="1:10" ht="12.75" customHeight="1">
      <c r="A4" s="31" t="s">
        <v>11</v>
      </c>
      <c r="B4" s="32"/>
      <c r="C4" s="33">
        <f>C5+C6+C7</f>
        <v>418</v>
      </c>
      <c r="D4" s="34"/>
      <c r="E4" s="34"/>
      <c r="F4" s="34"/>
      <c r="G4" s="33">
        <f>G5+G6+G7</f>
        <v>445.47</v>
      </c>
      <c r="H4" s="34"/>
      <c r="I4" s="35"/>
      <c r="J4">
        <f>G4*100/G31</f>
        <v>23.18248524651589</v>
      </c>
    </row>
    <row r="5" spans="1:9" ht="27.75">
      <c r="A5" s="3" t="s">
        <v>259</v>
      </c>
      <c r="B5" s="251" t="s">
        <v>376</v>
      </c>
      <c r="C5" s="9">
        <v>200</v>
      </c>
      <c r="D5" s="9">
        <v>6.58</v>
      </c>
      <c r="E5" s="9">
        <v>7.96</v>
      </c>
      <c r="F5" s="9">
        <v>25.19</v>
      </c>
      <c r="G5" s="9">
        <v>200</v>
      </c>
      <c r="H5" s="13">
        <v>1.95</v>
      </c>
      <c r="I5" s="19">
        <v>100</v>
      </c>
    </row>
    <row r="6" spans="1:9" ht="15.75" customHeight="1">
      <c r="A6" s="3"/>
      <c r="B6" s="259" t="s">
        <v>192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4.25" thickBot="1">
      <c r="A7" s="27"/>
      <c r="B7" s="262" t="s">
        <v>193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5">
      <c r="A8" s="31" t="s">
        <v>152</v>
      </c>
      <c r="B8" s="88"/>
      <c r="C8" s="324">
        <v>100</v>
      </c>
      <c r="D8" s="84"/>
      <c r="E8" s="84"/>
      <c r="F8" s="84"/>
      <c r="G8" s="87">
        <f>G9</f>
        <v>46.95</v>
      </c>
      <c r="H8" s="85"/>
      <c r="I8" s="83"/>
      <c r="J8">
        <f>G8*100/G31</f>
        <v>2.4433018661726287</v>
      </c>
    </row>
    <row r="9" spans="1:9" ht="13.5">
      <c r="A9" s="79" t="s">
        <v>260</v>
      </c>
      <c r="B9" s="253" t="s">
        <v>406</v>
      </c>
      <c r="C9" s="12" t="s">
        <v>407</v>
      </c>
      <c r="D9" s="12">
        <v>0.4</v>
      </c>
      <c r="E9" s="12">
        <v>0.3</v>
      </c>
      <c r="F9" s="12">
        <v>10.29</v>
      </c>
      <c r="G9" s="61">
        <v>46.95</v>
      </c>
      <c r="H9" s="16">
        <v>5</v>
      </c>
      <c r="I9" s="19">
        <v>386</v>
      </c>
    </row>
    <row r="10" spans="1:10" ht="15">
      <c r="A10" s="270" t="s">
        <v>12</v>
      </c>
      <c r="B10" s="43"/>
      <c r="C10" s="44">
        <f>C11+C12+C13+C14+C15+C16+C17+C19</f>
        <v>695</v>
      </c>
      <c r="D10" s="32"/>
      <c r="E10" s="32"/>
      <c r="F10" s="32"/>
      <c r="G10" s="44">
        <f>G11+G12+G13+G14+G15+G16+G17+G18+G19</f>
        <v>645.07</v>
      </c>
      <c r="H10" s="32"/>
      <c r="I10" s="45"/>
      <c r="J10">
        <f>G10*100/G31</f>
        <v>33.5697707095203</v>
      </c>
    </row>
    <row r="11" spans="1:9" ht="18" customHeight="1">
      <c r="A11" s="220" t="s">
        <v>261</v>
      </c>
      <c r="B11" s="258" t="s">
        <v>248</v>
      </c>
      <c r="C11" s="9">
        <v>60</v>
      </c>
      <c r="D11" s="9">
        <v>0.99</v>
      </c>
      <c r="E11" s="9">
        <v>3.1</v>
      </c>
      <c r="F11" s="9">
        <v>5.59</v>
      </c>
      <c r="G11" s="9">
        <v>54.66</v>
      </c>
      <c r="H11" s="18">
        <v>4.85</v>
      </c>
      <c r="I11" s="23">
        <v>46</v>
      </c>
    </row>
    <row r="12" spans="1:9" ht="27" customHeight="1">
      <c r="A12" s="6"/>
      <c r="B12" s="253" t="s">
        <v>213</v>
      </c>
      <c r="C12" s="12">
        <v>200</v>
      </c>
      <c r="D12" s="12">
        <v>9.55</v>
      </c>
      <c r="E12" s="12">
        <v>5.72</v>
      </c>
      <c r="F12" s="12">
        <v>19.27</v>
      </c>
      <c r="G12" s="12">
        <v>166.85</v>
      </c>
      <c r="H12" s="17">
        <v>7.61</v>
      </c>
      <c r="I12" s="19">
        <v>87</v>
      </c>
    </row>
    <row r="13" spans="1:9" ht="15">
      <c r="A13" s="7"/>
      <c r="B13" s="253" t="s">
        <v>214</v>
      </c>
      <c r="C13" s="12">
        <v>85</v>
      </c>
      <c r="D13" s="12">
        <v>12.22</v>
      </c>
      <c r="E13" s="12">
        <v>13.18</v>
      </c>
      <c r="F13" s="12">
        <v>5.97</v>
      </c>
      <c r="G13" s="12">
        <v>191.39</v>
      </c>
      <c r="H13" s="16">
        <v>0.22</v>
      </c>
      <c r="I13" s="19">
        <v>288</v>
      </c>
    </row>
    <row r="14" spans="1:9" ht="15">
      <c r="A14" s="7"/>
      <c r="B14" s="264" t="s">
        <v>378</v>
      </c>
      <c r="C14" s="12">
        <v>130</v>
      </c>
      <c r="D14" s="195">
        <v>2.84</v>
      </c>
      <c r="E14" s="12">
        <v>3.82</v>
      </c>
      <c r="F14" s="12">
        <v>8.84</v>
      </c>
      <c r="G14" s="12">
        <v>82.97</v>
      </c>
      <c r="H14" s="12">
        <v>23.66</v>
      </c>
      <c r="I14" s="19">
        <v>336</v>
      </c>
    </row>
    <row r="15" spans="1:9" ht="16.5" customHeight="1">
      <c r="A15" s="2"/>
      <c r="B15" s="253" t="s">
        <v>210</v>
      </c>
      <c r="C15" s="12">
        <v>180</v>
      </c>
      <c r="D15" s="12">
        <v>0.44</v>
      </c>
      <c r="E15" s="12">
        <v>0.18</v>
      </c>
      <c r="F15" s="12">
        <v>12.27</v>
      </c>
      <c r="G15" s="12">
        <v>60.86</v>
      </c>
      <c r="H15" s="16">
        <v>65</v>
      </c>
      <c r="I15" s="19">
        <v>398</v>
      </c>
    </row>
    <row r="16" spans="1:9" ht="15">
      <c r="A16" s="8"/>
      <c r="B16" s="252" t="s">
        <v>336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352</v>
      </c>
    </row>
    <row r="17" spans="1:9" ht="15">
      <c r="A17" s="338"/>
      <c r="B17" s="252" t="s">
        <v>223</v>
      </c>
      <c r="C17" s="12">
        <v>10</v>
      </c>
      <c r="D17" s="12">
        <v>0.76</v>
      </c>
      <c r="E17" s="12">
        <v>0.08</v>
      </c>
      <c r="F17" s="12">
        <v>4.9</v>
      </c>
      <c r="G17" s="12">
        <v>23.5</v>
      </c>
      <c r="H17" s="16">
        <v>0</v>
      </c>
      <c r="I17" s="42" t="s">
        <v>352</v>
      </c>
    </row>
    <row r="18" spans="1:9" ht="15">
      <c r="A18" s="338"/>
      <c r="B18" s="277" t="s">
        <v>415</v>
      </c>
      <c r="C18" s="63">
        <v>1.2</v>
      </c>
      <c r="D18" s="63">
        <v>0.08</v>
      </c>
      <c r="E18" s="63">
        <v>0.01</v>
      </c>
      <c r="F18" s="63">
        <v>0.35</v>
      </c>
      <c r="G18" s="63">
        <v>1.74</v>
      </c>
      <c r="H18" s="64">
        <v>0.12</v>
      </c>
      <c r="I18" s="42" t="s">
        <v>352</v>
      </c>
    </row>
    <row r="19" spans="1:9" ht="28.5" thickBot="1">
      <c r="A19" s="30"/>
      <c r="B19" s="269" t="s">
        <v>357</v>
      </c>
      <c r="C19" s="78">
        <v>10</v>
      </c>
      <c r="D19" s="78">
        <v>0.76</v>
      </c>
      <c r="E19" s="78">
        <v>0.08</v>
      </c>
      <c r="F19" s="78">
        <v>4.9</v>
      </c>
      <c r="G19" s="78">
        <v>23.5</v>
      </c>
      <c r="H19" s="194">
        <v>0</v>
      </c>
      <c r="I19" s="29" t="s">
        <v>352</v>
      </c>
    </row>
    <row r="20" spans="1:10" ht="15.75" customHeight="1">
      <c r="A20" s="270" t="s">
        <v>13</v>
      </c>
      <c r="B20" s="43"/>
      <c r="C20" s="44">
        <f>C21+C22</f>
        <v>250</v>
      </c>
      <c r="D20" s="32"/>
      <c r="E20" s="32"/>
      <c r="F20" s="32"/>
      <c r="G20" s="44">
        <f>G21+G22</f>
        <v>349.86</v>
      </c>
      <c r="H20" s="32"/>
      <c r="I20" s="45"/>
      <c r="J20">
        <f>G20*100/G31</f>
        <v>18.20689224492345</v>
      </c>
    </row>
    <row r="21" spans="1:9" ht="13.5">
      <c r="A21" s="5" t="s">
        <v>262</v>
      </c>
      <c r="B21" s="256" t="s">
        <v>271</v>
      </c>
      <c r="C21" s="202">
        <v>190</v>
      </c>
      <c r="D21" s="202">
        <v>4.94</v>
      </c>
      <c r="E21" s="202">
        <v>4.75</v>
      </c>
      <c r="F21" s="202">
        <v>20.9</v>
      </c>
      <c r="G21" s="202">
        <v>145.3</v>
      </c>
      <c r="H21" s="203">
        <v>1.71</v>
      </c>
      <c r="I21" s="204">
        <v>420</v>
      </c>
    </row>
    <row r="22" spans="1:9" ht="15" thickBot="1">
      <c r="A22" s="8"/>
      <c r="B22" s="252" t="s">
        <v>197</v>
      </c>
      <c r="C22" s="12">
        <v>60</v>
      </c>
      <c r="D22" s="12">
        <v>5.13</v>
      </c>
      <c r="E22" s="12">
        <v>6.85</v>
      </c>
      <c r="F22" s="12">
        <v>30.14</v>
      </c>
      <c r="G22" s="12">
        <v>204.56</v>
      </c>
      <c r="H22" s="12">
        <v>0.26</v>
      </c>
      <c r="I22" s="19" t="s">
        <v>60</v>
      </c>
    </row>
    <row r="23" spans="1:10" ht="15">
      <c r="A23" s="36" t="s">
        <v>14</v>
      </c>
      <c r="B23" s="37"/>
      <c r="C23" s="74">
        <f>C24+C25+C26+C27+C28+C29+C30</f>
        <v>511.5</v>
      </c>
      <c r="D23" s="34"/>
      <c r="E23" s="34"/>
      <c r="F23" s="34"/>
      <c r="G23" s="33">
        <f>G24+G25+G26+G27+G28+G29+G30</f>
        <v>434.22999999999996</v>
      </c>
      <c r="H23" s="34"/>
      <c r="I23" s="35"/>
      <c r="J23">
        <f>G23*100/G31</f>
        <v>22.597549932867743</v>
      </c>
    </row>
    <row r="24" spans="1:9" ht="13.5">
      <c r="A24" s="4" t="s">
        <v>263</v>
      </c>
      <c r="B24" s="258" t="s">
        <v>386</v>
      </c>
      <c r="C24" s="9">
        <v>60</v>
      </c>
      <c r="D24" s="9">
        <v>1.03</v>
      </c>
      <c r="E24" s="9">
        <v>3.05</v>
      </c>
      <c r="F24" s="9">
        <v>3.21</v>
      </c>
      <c r="G24" s="9">
        <v>45.64</v>
      </c>
      <c r="H24" s="18">
        <v>11.27</v>
      </c>
      <c r="I24" s="23">
        <v>21</v>
      </c>
    </row>
    <row r="25" spans="1:9" ht="15.75" customHeight="1">
      <c r="A25" s="8"/>
      <c r="B25" s="253" t="s">
        <v>360</v>
      </c>
      <c r="C25" s="12">
        <v>80</v>
      </c>
      <c r="D25" s="12">
        <v>11.12</v>
      </c>
      <c r="E25" s="12">
        <v>6.14</v>
      </c>
      <c r="F25" s="12">
        <v>4.83</v>
      </c>
      <c r="G25" s="12">
        <v>119.93</v>
      </c>
      <c r="H25" s="16">
        <v>0.81</v>
      </c>
      <c r="I25" s="19">
        <v>267</v>
      </c>
    </row>
    <row r="26" spans="1:9" ht="12" customHeight="1">
      <c r="A26" s="7"/>
      <c r="B26" s="264" t="s">
        <v>265</v>
      </c>
      <c r="C26" s="12">
        <v>130</v>
      </c>
      <c r="D26" s="195">
        <v>2.94</v>
      </c>
      <c r="E26" s="12">
        <v>2.66</v>
      </c>
      <c r="F26" s="12">
        <v>19.25</v>
      </c>
      <c r="G26" s="12">
        <v>113.09</v>
      </c>
      <c r="H26" s="12">
        <v>16.41</v>
      </c>
      <c r="I26" s="19">
        <v>339</v>
      </c>
    </row>
    <row r="27" spans="1:9" ht="12" customHeight="1">
      <c r="A27" s="7"/>
      <c r="B27" s="252" t="s">
        <v>383</v>
      </c>
      <c r="C27" s="12">
        <v>180</v>
      </c>
      <c r="D27" s="12">
        <v>0.15</v>
      </c>
      <c r="E27" s="12">
        <v>0.03</v>
      </c>
      <c r="F27" s="12">
        <v>6.22</v>
      </c>
      <c r="G27" s="12">
        <v>26.93</v>
      </c>
      <c r="H27" s="16">
        <v>2.84</v>
      </c>
      <c r="I27" s="19" t="s">
        <v>57</v>
      </c>
    </row>
    <row r="28" spans="1:9" ht="12" customHeight="1">
      <c r="A28" s="8"/>
      <c r="B28" s="252" t="s">
        <v>337</v>
      </c>
      <c r="C28" s="12">
        <v>35</v>
      </c>
      <c r="D28" s="12">
        <v>2.31</v>
      </c>
      <c r="E28" s="12">
        <v>0.42</v>
      </c>
      <c r="F28" s="12">
        <v>13.86</v>
      </c>
      <c r="G28" s="12">
        <v>69.3</v>
      </c>
      <c r="H28" s="16">
        <v>0</v>
      </c>
      <c r="I28" s="42" t="s">
        <v>352</v>
      </c>
    </row>
    <row r="29" spans="1:9" ht="12" customHeight="1">
      <c r="A29" s="8"/>
      <c r="B29" s="252" t="s">
        <v>338</v>
      </c>
      <c r="C29" s="12">
        <v>25</v>
      </c>
      <c r="D29" s="12">
        <v>1.9</v>
      </c>
      <c r="E29" s="12">
        <v>0.2</v>
      </c>
      <c r="F29" s="12">
        <v>12.25</v>
      </c>
      <c r="G29" s="12">
        <v>58.75</v>
      </c>
      <c r="H29" s="12">
        <v>0</v>
      </c>
      <c r="I29" s="42" t="s">
        <v>352</v>
      </c>
    </row>
    <row r="30" spans="1:9" ht="12" customHeight="1" thickBot="1">
      <c r="A30" s="327"/>
      <c r="B30" s="271" t="s">
        <v>235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352</v>
      </c>
    </row>
    <row r="31" spans="1:9" ht="30.75" customHeight="1" thickBot="1">
      <c r="A31" s="38" t="s">
        <v>24</v>
      </c>
      <c r="B31" s="39"/>
      <c r="C31" s="39"/>
      <c r="D31" s="60">
        <f>SUM(D5:D30)</f>
        <v>73.94000000000001</v>
      </c>
      <c r="E31" s="40">
        <f>SUM(E5:E30)</f>
        <v>69.58</v>
      </c>
      <c r="F31" s="40">
        <f>SUM(F5:F30)</f>
        <v>244.47</v>
      </c>
      <c r="G31" s="40">
        <f>G4+G8+G10+G20+G23</f>
        <v>1921.58</v>
      </c>
      <c r="H31" s="40">
        <f>SUM(H5:H30)</f>
        <v>145.02</v>
      </c>
      <c r="I31" s="41"/>
    </row>
    <row r="32" spans="1:9" ht="0.75" customHeight="1">
      <c r="A32" s="390"/>
      <c r="B32" s="390"/>
      <c r="C32" s="390"/>
      <c r="D32" s="390"/>
      <c r="E32" s="390"/>
      <c r="F32" s="390"/>
      <c r="G32" s="390"/>
      <c r="H32" s="390"/>
      <c r="I32" s="390"/>
    </row>
    <row r="33" spans="1:9" ht="15">
      <c r="A33" s="381" t="s">
        <v>59</v>
      </c>
      <c r="B33" s="381"/>
      <c r="C33" s="381"/>
      <c r="D33" s="381"/>
      <c r="E33" s="381"/>
      <c r="F33" s="381"/>
      <c r="G33" s="381"/>
      <c r="H33" s="381"/>
      <c r="I33" s="381"/>
    </row>
    <row r="34" ht="12">
      <c r="A34" t="s">
        <v>253</v>
      </c>
    </row>
    <row r="35" ht="12">
      <c r="A35" t="s">
        <v>252</v>
      </c>
    </row>
  </sheetData>
  <sheetProtection/>
  <mergeCells count="9"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46" bottom="0.27" header="0.35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7">
      <selection activeCell="G12" sqref="G12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3.5">
      <c r="A1" s="386" t="s">
        <v>9</v>
      </c>
      <c r="B1" s="382" t="s">
        <v>7</v>
      </c>
      <c r="C1" s="382" t="s">
        <v>8</v>
      </c>
      <c r="D1" s="388" t="s">
        <v>3</v>
      </c>
      <c r="E1" s="388"/>
      <c r="F1" s="388"/>
      <c r="G1" s="382" t="s">
        <v>4</v>
      </c>
      <c r="H1" s="382" t="s">
        <v>5</v>
      </c>
      <c r="I1" s="384" t="s">
        <v>6</v>
      </c>
    </row>
    <row r="2" spans="1:9" ht="14.25" thickBot="1">
      <c r="A2" s="387"/>
      <c r="B2" s="383"/>
      <c r="C2" s="383"/>
      <c r="D2" s="24" t="s">
        <v>0</v>
      </c>
      <c r="E2" s="24" t="s">
        <v>1</v>
      </c>
      <c r="F2" s="24" t="s">
        <v>2</v>
      </c>
      <c r="G2" s="383"/>
      <c r="H2" s="383"/>
      <c r="I2" s="385"/>
    </row>
    <row r="3" spans="1:9" ht="17.25" customHeight="1" thickBot="1">
      <c r="A3" s="395" t="s">
        <v>236</v>
      </c>
      <c r="B3" s="39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416</v>
      </c>
      <c r="D4" s="211"/>
      <c r="E4" s="211"/>
      <c r="F4" s="211"/>
      <c r="G4" s="227">
        <f>G5+G6+G7</f>
        <v>509.07</v>
      </c>
      <c r="H4" s="211"/>
      <c r="I4" s="213"/>
      <c r="J4">
        <f>G4*100/G30</f>
        <v>23.833646233724888</v>
      </c>
    </row>
    <row r="5" spans="1:9" ht="13.5">
      <c r="A5" s="3" t="s">
        <v>259</v>
      </c>
      <c r="B5" s="251" t="s">
        <v>217</v>
      </c>
      <c r="C5" s="9">
        <v>200</v>
      </c>
      <c r="D5" s="9">
        <v>8.31</v>
      </c>
      <c r="E5" s="9">
        <v>8.68</v>
      </c>
      <c r="F5" s="9">
        <v>38.82</v>
      </c>
      <c r="G5" s="9">
        <v>267.85</v>
      </c>
      <c r="H5" s="13">
        <v>1.95</v>
      </c>
      <c r="I5" s="19">
        <v>199</v>
      </c>
    </row>
    <row r="6" spans="1:9" ht="13.5">
      <c r="A6" s="4"/>
      <c r="B6" s="259" t="s">
        <v>363</v>
      </c>
      <c r="C6" s="12">
        <v>36</v>
      </c>
      <c r="D6" s="12">
        <v>3.42</v>
      </c>
      <c r="E6" s="12">
        <v>5.55</v>
      </c>
      <c r="F6" s="12">
        <v>12.9</v>
      </c>
      <c r="G6" s="12">
        <v>115.64</v>
      </c>
      <c r="H6" s="12">
        <v>0.05</v>
      </c>
      <c r="I6" s="19">
        <v>3</v>
      </c>
    </row>
    <row r="7" spans="1:9" ht="13.5">
      <c r="A7" s="4"/>
      <c r="B7" s="252" t="s">
        <v>272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</row>
    <row r="8" spans="1:10" ht="13.5">
      <c r="A8" s="208" t="s">
        <v>152</v>
      </c>
      <c r="B8" s="88"/>
      <c r="C8" s="84">
        <v>280</v>
      </c>
      <c r="D8" s="84"/>
      <c r="E8" s="84"/>
      <c r="F8" s="84"/>
      <c r="G8" s="309">
        <f>G10+G9</f>
        <v>110.72</v>
      </c>
      <c r="H8" s="91"/>
      <c r="I8" s="83"/>
      <c r="J8">
        <f>G8*100/G30</f>
        <v>5.183690476747834</v>
      </c>
    </row>
    <row r="9" spans="1:9" ht="13.5">
      <c r="A9" s="79" t="s">
        <v>260</v>
      </c>
      <c r="B9" s="258" t="s">
        <v>158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9" ht="13.5">
      <c r="A10" s="79"/>
      <c r="B10" s="253" t="s">
        <v>408</v>
      </c>
      <c r="C10" s="12" t="s">
        <v>409</v>
      </c>
      <c r="D10" s="12">
        <v>0.9</v>
      </c>
      <c r="E10" s="12">
        <v>0.2</v>
      </c>
      <c r="F10" s="12">
        <v>8.14</v>
      </c>
      <c r="G10" s="61">
        <v>43.22</v>
      </c>
      <c r="H10" s="16">
        <v>60.3</v>
      </c>
      <c r="I10" s="19">
        <v>386</v>
      </c>
    </row>
    <row r="11" spans="1:10" ht="14.25">
      <c r="A11" s="229" t="s">
        <v>12</v>
      </c>
      <c r="B11" s="216"/>
      <c r="C11" s="217">
        <f>C12+C13+C14+C15+C16+C18</f>
        <v>690</v>
      </c>
      <c r="D11" s="209"/>
      <c r="E11" s="209"/>
      <c r="F11" s="209"/>
      <c r="G11" s="233">
        <f>G12+G13+G14+G15+G16+G17+G18</f>
        <v>778.56</v>
      </c>
      <c r="H11" s="235"/>
      <c r="I11" s="219"/>
      <c r="J11">
        <f>G11*100/G30</f>
        <v>36.450632745455145</v>
      </c>
    </row>
    <row r="12" spans="1:9" ht="16.5" customHeight="1">
      <c r="A12" s="220" t="s">
        <v>261</v>
      </c>
      <c r="B12" s="260" t="s">
        <v>393</v>
      </c>
      <c r="C12" s="9">
        <v>50</v>
      </c>
      <c r="D12" s="12">
        <v>0.63</v>
      </c>
      <c r="E12" s="12">
        <v>3.06</v>
      </c>
      <c r="F12" s="12">
        <v>3.6</v>
      </c>
      <c r="G12" s="12">
        <v>44.73</v>
      </c>
      <c r="H12" s="12">
        <v>1.45</v>
      </c>
      <c r="I12" s="19">
        <v>56</v>
      </c>
    </row>
    <row r="13" spans="1:9" ht="27.75">
      <c r="A13" s="221"/>
      <c r="B13" s="253" t="s">
        <v>215</v>
      </c>
      <c r="C13" s="12">
        <v>200</v>
      </c>
      <c r="D13" s="12">
        <v>5.81</v>
      </c>
      <c r="E13" s="12">
        <v>6.91</v>
      </c>
      <c r="F13" s="12">
        <v>8.86</v>
      </c>
      <c r="G13" s="12">
        <v>121.42</v>
      </c>
      <c r="H13" s="17">
        <v>8.46</v>
      </c>
      <c r="I13" s="21">
        <v>57</v>
      </c>
    </row>
    <row r="14" spans="1:9" ht="13.5">
      <c r="A14" s="222"/>
      <c r="B14" s="253" t="s">
        <v>361</v>
      </c>
      <c r="C14" s="12">
        <v>200</v>
      </c>
      <c r="D14" s="12">
        <v>21.77</v>
      </c>
      <c r="E14" s="12">
        <v>22.99</v>
      </c>
      <c r="F14" s="12">
        <v>39.23</v>
      </c>
      <c r="G14" s="12">
        <v>450.9</v>
      </c>
      <c r="H14" s="16">
        <v>3.39</v>
      </c>
      <c r="I14" s="21">
        <v>321</v>
      </c>
    </row>
    <row r="15" spans="1:9" ht="17.25" customHeight="1">
      <c r="A15" s="4"/>
      <c r="B15" s="264" t="s">
        <v>201</v>
      </c>
      <c r="C15" s="12">
        <v>200</v>
      </c>
      <c r="D15" s="195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393</v>
      </c>
    </row>
    <row r="16" spans="1:9" ht="12.75" customHeight="1">
      <c r="A16" s="4"/>
      <c r="B16" s="252" t="s">
        <v>202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352</v>
      </c>
    </row>
    <row r="17" spans="1:9" ht="12.75" customHeight="1">
      <c r="A17" s="79"/>
      <c r="B17" s="277" t="s">
        <v>415</v>
      </c>
      <c r="C17" s="63">
        <v>1.2</v>
      </c>
      <c r="D17" s="63">
        <v>0.08</v>
      </c>
      <c r="E17" s="63">
        <v>0.01</v>
      </c>
      <c r="F17" s="63">
        <v>0.35</v>
      </c>
      <c r="G17" s="63">
        <v>1.74</v>
      </c>
      <c r="H17" s="64">
        <v>0.12</v>
      </c>
      <c r="I17" s="42" t="s">
        <v>352</v>
      </c>
    </row>
    <row r="18" spans="1:10" ht="12.75" customHeight="1" thickBot="1">
      <c r="A18" s="27"/>
      <c r="B18" s="262" t="s">
        <v>223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352</v>
      </c>
      <c r="J18" s="284"/>
    </row>
    <row r="19" spans="1:10" ht="13.5">
      <c r="A19" s="229" t="s">
        <v>13</v>
      </c>
      <c r="B19" s="216"/>
      <c r="C19" s="217">
        <f>C20+C21</f>
        <v>210</v>
      </c>
      <c r="D19" s="209"/>
      <c r="E19" s="209"/>
      <c r="F19" s="209"/>
      <c r="G19" s="233">
        <f>G20+G21</f>
        <v>280.83000000000004</v>
      </c>
      <c r="H19" s="209"/>
      <c r="I19" s="219"/>
      <c r="J19">
        <f>G19*100/G30</f>
        <v>13.147902787076358</v>
      </c>
    </row>
    <row r="20" spans="1:9" ht="13.5">
      <c r="A20" s="5" t="s">
        <v>262</v>
      </c>
      <c r="B20" s="257" t="s">
        <v>240</v>
      </c>
      <c r="C20" s="11">
        <v>180</v>
      </c>
      <c r="D20" s="11">
        <v>5.9</v>
      </c>
      <c r="E20" s="11">
        <v>4.5</v>
      </c>
      <c r="F20" s="11">
        <v>20.34</v>
      </c>
      <c r="G20" s="201">
        <v>145.8</v>
      </c>
      <c r="H20" s="15">
        <v>1.08</v>
      </c>
      <c r="I20" s="22">
        <v>401</v>
      </c>
    </row>
    <row r="21" spans="1:9" ht="14.25" thickBot="1">
      <c r="A21" s="27"/>
      <c r="B21" s="262" t="s">
        <v>203</v>
      </c>
      <c r="C21" s="78">
        <v>30</v>
      </c>
      <c r="D21" s="78">
        <v>2.59</v>
      </c>
      <c r="E21" s="78">
        <v>4.75</v>
      </c>
      <c r="F21" s="78">
        <v>20.21</v>
      </c>
      <c r="G21" s="78">
        <v>135.03</v>
      </c>
      <c r="H21" s="194">
        <v>0.03</v>
      </c>
      <c r="I21" s="263">
        <v>491</v>
      </c>
    </row>
    <row r="22" spans="1:10" ht="13.5">
      <c r="A22" s="229" t="s">
        <v>14</v>
      </c>
      <c r="B22" s="216"/>
      <c r="C22" s="236">
        <f>C23+C24+C25+C26+C27+C28+C29</f>
        <v>472.3</v>
      </c>
      <c r="D22" s="209"/>
      <c r="E22" s="209"/>
      <c r="F22" s="209"/>
      <c r="G22" s="233">
        <f>G23+G24+G25+G26+G27+G28+G29</f>
        <v>456.75</v>
      </c>
      <c r="H22" s="209"/>
      <c r="I22" s="219"/>
      <c r="J22">
        <f>G22*100/G30</f>
        <v>21.384127756995785</v>
      </c>
    </row>
    <row r="23" spans="1:9" ht="22.5" customHeight="1">
      <c r="A23" s="4" t="s">
        <v>263</v>
      </c>
      <c r="B23" s="254" t="s">
        <v>159</v>
      </c>
      <c r="C23" s="12">
        <v>50</v>
      </c>
      <c r="D23" s="12">
        <v>0.67</v>
      </c>
      <c r="E23" s="12">
        <v>3.05</v>
      </c>
      <c r="F23" s="12">
        <v>3.53</v>
      </c>
      <c r="G23" s="12">
        <v>44.89</v>
      </c>
      <c r="H23" s="12">
        <v>2.56</v>
      </c>
      <c r="I23" s="19">
        <v>42</v>
      </c>
    </row>
    <row r="24" spans="1:9" ht="12.75" customHeight="1">
      <c r="A24" s="4"/>
      <c r="B24" s="253" t="s">
        <v>388</v>
      </c>
      <c r="C24" s="12">
        <v>150</v>
      </c>
      <c r="D24" s="12">
        <v>19.79</v>
      </c>
      <c r="E24" s="12">
        <v>9.5</v>
      </c>
      <c r="F24" s="12">
        <v>25.09</v>
      </c>
      <c r="G24" s="12">
        <v>266.11</v>
      </c>
      <c r="H24" s="16">
        <v>0.5</v>
      </c>
      <c r="I24" s="19" t="s">
        <v>65</v>
      </c>
    </row>
    <row r="25" spans="1:9" ht="12.75" customHeight="1">
      <c r="A25" s="222"/>
      <c r="B25" s="252" t="s">
        <v>216</v>
      </c>
      <c r="C25" s="12">
        <v>60</v>
      </c>
      <c r="D25" s="12">
        <v>0.31</v>
      </c>
      <c r="E25" s="12">
        <v>0.02</v>
      </c>
      <c r="F25" s="12">
        <v>11.05</v>
      </c>
      <c r="G25" s="12">
        <v>45.84</v>
      </c>
      <c r="H25" s="16">
        <v>0.24</v>
      </c>
      <c r="I25" s="19">
        <v>377</v>
      </c>
    </row>
    <row r="26" spans="1:9" ht="12.75" customHeight="1">
      <c r="A26" s="222"/>
      <c r="B26" s="253" t="s">
        <v>384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2.75" customHeight="1">
      <c r="A27" s="4"/>
      <c r="B27" s="252" t="s">
        <v>380</v>
      </c>
      <c r="C27" s="323">
        <v>30</v>
      </c>
      <c r="D27" s="323">
        <v>2.25</v>
      </c>
      <c r="E27" s="323">
        <v>0.87</v>
      </c>
      <c r="F27" s="323">
        <v>15.42</v>
      </c>
      <c r="G27" s="323">
        <v>78.6</v>
      </c>
      <c r="H27" s="323">
        <v>0</v>
      </c>
      <c r="I27" s="42" t="s">
        <v>352</v>
      </c>
    </row>
    <row r="28" spans="1:9" ht="12.75" customHeight="1">
      <c r="A28" s="5"/>
      <c r="B28" s="257" t="s">
        <v>226</v>
      </c>
      <c r="C28" s="11">
        <v>0.8</v>
      </c>
      <c r="D28" s="11">
        <v>0.01</v>
      </c>
      <c r="E28" s="11">
        <v>0</v>
      </c>
      <c r="F28" s="11">
        <v>0.03</v>
      </c>
      <c r="G28" s="11">
        <v>0.16</v>
      </c>
      <c r="H28" s="11">
        <v>0.24</v>
      </c>
      <c r="I28" s="42" t="s">
        <v>352</v>
      </c>
    </row>
    <row r="29" spans="1:9" ht="12.75" customHeight="1" thickBot="1">
      <c r="A29" s="27"/>
      <c r="B29" s="272" t="s">
        <v>235</v>
      </c>
      <c r="C29" s="28">
        <v>1.5</v>
      </c>
      <c r="D29" s="28">
        <v>0.04</v>
      </c>
      <c r="E29" s="28">
        <v>0.01</v>
      </c>
      <c r="F29" s="28">
        <v>0.09</v>
      </c>
      <c r="G29" s="28">
        <v>0.59</v>
      </c>
      <c r="H29" s="28">
        <v>1.48</v>
      </c>
      <c r="I29" s="42" t="s">
        <v>352</v>
      </c>
    </row>
    <row r="30" spans="1:9" ht="29.25" customHeight="1" thickBot="1">
      <c r="A30" s="224" t="s">
        <v>25</v>
      </c>
      <c r="B30" s="225"/>
      <c r="C30" s="225"/>
      <c r="D30" s="40">
        <f>SUM(D5:D29)</f>
        <v>80.17000000000002</v>
      </c>
      <c r="E30" s="40">
        <f>SUM(E5:E29)</f>
        <v>75.41</v>
      </c>
      <c r="F30" s="40">
        <f>SUM(F5:F29)</f>
        <v>280.66999999999996</v>
      </c>
      <c r="G30" s="60">
        <f>G4+G8+G11+G19+G22</f>
        <v>2135.93</v>
      </c>
      <c r="H30" s="40">
        <f>SUM(H5:H29)</f>
        <v>126.05</v>
      </c>
      <c r="I30" s="226"/>
    </row>
    <row r="31" spans="1:9" ht="12" hidden="1">
      <c r="A31" s="390"/>
      <c r="B31" s="390"/>
      <c r="C31" s="390"/>
      <c r="D31" s="390"/>
      <c r="E31" s="390"/>
      <c r="F31" s="390"/>
      <c r="G31" s="390"/>
      <c r="H31" s="390"/>
      <c r="I31" s="390"/>
    </row>
    <row r="32" spans="1:9" ht="15">
      <c r="A32" s="381" t="s">
        <v>59</v>
      </c>
      <c r="B32" s="381"/>
      <c r="C32" s="381"/>
      <c r="D32" s="381"/>
      <c r="E32" s="381"/>
      <c r="F32" s="381"/>
      <c r="G32" s="381"/>
      <c r="H32" s="381"/>
      <c r="I32" s="381"/>
    </row>
    <row r="33" spans="1:9" ht="30" customHeight="1">
      <c r="A33" s="379" t="s">
        <v>340</v>
      </c>
      <c r="B33" s="380"/>
      <c r="C33" s="380"/>
      <c r="D33" s="380"/>
      <c r="E33" s="380"/>
      <c r="F33" s="380"/>
      <c r="G33" s="380"/>
      <c r="H33" s="380"/>
      <c r="I33" s="380"/>
    </row>
  </sheetData>
  <sheetProtection/>
  <mergeCells count="11">
    <mergeCell ref="D1:F1"/>
    <mergeCell ref="A3:B3"/>
    <mergeCell ref="A33:I33"/>
    <mergeCell ref="A31:I31"/>
    <mergeCell ref="A32:I32"/>
    <mergeCell ref="G1:G2"/>
    <mergeCell ref="H1:H2"/>
    <mergeCell ref="I1:I2"/>
    <mergeCell ref="A1:A2"/>
    <mergeCell ref="B1:B2"/>
    <mergeCell ref="C1:C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7">
      <selection activeCell="G11" sqref="G11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3.5">
      <c r="A1" s="386" t="s">
        <v>9</v>
      </c>
      <c r="B1" s="382" t="s">
        <v>7</v>
      </c>
      <c r="C1" s="382" t="s">
        <v>8</v>
      </c>
      <c r="D1" s="388" t="s">
        <v>3</v>
      </c>
      <c r="E1" s="388"/>
      <c r="F1" s="388"/>
      <c r="G1" s="382" t="s">
        <v>4</v>
      </c>
      <c r="H1" s="382" t="s">
        <v>5</v>
      </c>
      <c r="I1" s="384" t="s">
        <v>6</v>
      </c>
    </row>
    <row r="2" spans="1:9" ht="14.25" thickBot="1">
      <c r="A2" s="387"/>
      <c r="B2" s="383"/>
      <c r="C2" s="383"/>
      <c r="D2" s="24" t="s">
        <v>0</v>
      </c>
      <c r="E2" s="24" t="s">
        <v>1</v>
      </c>
      <c r="F2" s="24" t="s">
        <v>2</v>
      </c>
      <c r="G2" s="383"/>
      <c r="H2" s="383"/>
      <c r="I2" s="385"/>
    </row>
    <row r="3" spans="1:9" ht="14.25" thickBot="1">
      <c r="A3" s="205" t="s">
        <v>237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80" t="s">
        <v>11</v>
      </c>
      <c r="B4" s="211"/>
      <c r="C4" s="210">
        <f>C5+C6+C7</f>
        <v>396</v>
      </c>
      <c r="D4" s="211"/>
      <c r="E4" s="211"/>
      <c r="F4" s="211"/>
      <c r="G4" s="210">
        <f>G5+G6+G7</f>
        <v>328.09</v>
      </c>
      <c r="H4" s="211"/>
      <c r="I4" s="213"/>
      <c r="J4">
        <f>G4*100/G31</f>
        <v>17.316837588341787</v>
      </c>
    </row>
    <row r="5" spans="1:9" ht="17.25" customHeight="1">
      <c r="A5" s="3" t="s">
        <v>259</v>
      </c>
      <c r="B5" s="251" t="s">
        <v>351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3.5">
      <c r="A6" s="4"/>
      <c r="B6" s="252" t="s">
        <v>341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4.25" thickBot="1">
      <c r="A7" s="27"/>
      <c r="B7" s="253" t="s">
        <v>384</v>
      </c>
      <c r="C7" s="12">
        <v>180</v>
      </c>
      <c r="D7" s="12">
        <v>0.09</v>
      </c>
      <c r="E7" s="12">
        <v>0.02</v>
      </c>
      <c r="F7" s="61">
        <v>5.01</v>
      </c>
      <c r="G7" s="12">
        <v>20.56</v>
      </c>
      <c r="H7" s="16">
        <v>0.04</v>
      </c>
      <c r="I7" s="19" t="s">
        <v>58</v>
      </c>
    </row>
    <row r="8" spans="1:10" ht="13.5">
      <c r="A8" s="208" t="s">
        <v>152</v>
      </c>
      <c r="B8" s="88"/>
      <c r="C8" s="232">
        <v>0.05</v>
      </c>
      <c r="D8" s="84"/>
      <c r="E8" s="80"/>
      <c r="F8" s="80"/>
      <c r="G8" s="82">
        <f>G9</f>
        <v>46.95</v>
      </c>
      <c r="H8" s="267"/>
      <c r="I8" s="81"/>
      <c r="J8">
        <f>G8*100/G31</f>
        <v>2.478056401513752</v>
      </c>
    </row>
    <row r="9" spans="1:9" ht="13.5">
      <c r="A9" s="79" t="s">
        <v>260</v>
      </c>
      <c r="B9" s="253" t="s">
        <v>406</v>
      </c>
      <c r="C9" s="12" t="s">
        <v>407</v>
      </c>
      <c r="D9" s="12">
        <v>0.4</v>
      </c>
      <c r="E9" s="12">
        <v>0.3</v>
      </c>
      <c r="F9" s="12">
        <v>10.29</v>
      </c>
      <c r="G9" s="61">
        <v>46.95</v>
      </c>
      <c r="H9" s="16">
        <v>5</v>
      </c>
      <c r="I9" s="19">
        <v>386</v>
      </c>
    </row>
    <row r="10" spans="1:10" ht="13.5">
      <c r="A10" s="229" t="s">
        <v>12</v>
      </c>
      <c r="B10" s="216"/>
      <c r="C10" s="217">
        <f>C11+C12+C13+C14+C15+C16+C18</f>
        <v>700</v>
      </c>
      <c r="D10" s="209"/>
      <c r="E10" s="209"/>
      <c r="F10" s="209"/>
      <c r="G10" s="217">
        <f>G11+G12+G13+G14+G15+G16+G17+G18</f>
        <v>666.6300000000001</v>
      </c>
      <c r="H10" s="209"/>
      <c r="I10" s="219"/>
      <c r="J10">
        <f>G10*100/G31</f>
        <v>35.185234056253734</v>
      </c>
    </row>
    <row r="11" spans="1:9" ht="13.5">
      <c r="A11" s="220" t="s">
        <v>261</v>
      </c>
      <c r="B11" s="251" t="s">
        <v>356</v>
      </c>
      <c r="C11" s="9">
        <v>60</v>
      </c>
      <c r="D11" s="9">
        <v>0.8</v>
      </c>
      <c r="E11" s="9">
        <v>2.06</v>
      </c>
      <c r="F11" s="9">
        <v>4.72</v>
      </c>
      <c r="G11" s="9">
        <v>41.4</v>
      </c>
      <c r="H11" s="18">
        <v>2.49</v>
      </c>
      <c r="I11" s="23">
        <v>54</v>
      </c>
    </row>
    <row r="12" spans="1:9" ht="30" customHeight="1">
      <c r="A12" s="221"/>
      <c r="B12" s="1" t="s">
        <v>238</v>
      </c>
      <c r="C12" s="12">
        <v>200</v>
      </c>
      <c r="D12" s="12">
        <v>5.93</v>
      </c>
      <c r="E12" s="12">
        <v>6.56</v>
      </c>
      <c r="F12" s="12">
        <v>6.2</v>
      </c>
      <c r="G12" s="12">
        <v>107.94</v>
      </c>
      <c r="H12" s="17">
        <v>4.57</v>
      </c>
      <c r="I12" s="19" t="s">
        <v>251</v>
      </c>
    </row>
    <row r="13" spans="1:9" ht="13.5">
      <c r="A13" s="222"/>
      <c r="B13" s="253" t="s">
        <v>362</v>
      </c>
      <c r="C13" s="12">
        <v>80</v>
      </c>
      <c r="D13" s="12">
        <v>23.99</v>
      </c>
      <c r="E13" s="12">
        <v>12.86</v>
      </c>
      <c r="F13" s="12">
        <v>16.51</v>
      </c>
      <c r="G13" s="12">
        <v>278.89</v>
      </c>
      <c r="H13" s="16">
        <v>41.22</v>
      </c>
      <c r="I13" s="19">
        <v>407</v>
      </c>
    </row>
    <row r="14" spans="1:9" ht="13.5">
      <c r="A14" s="222"/>
      <c r="B14" s="264" t="s">
        <v>265</v>
      </c>
      <c r="C14" s="12">
        <v>130</v>
      </c>
      <c r="D14" s="195">
        <v>2.94</v>
      </c>
      <c r="E14" s="12">
        <v>2.66</v>
      </c>
      <c r="F14" s="12">
        <v>19.25</v>
      </c>
      <c r="G14" s="12">
        <v>113.09</v>
      </c>
      <c r="H14" s="12">
        <v>16.41</v>
      </c>
      <c r="I14" s="19">
        <v>339</v>
      </c>
    </row>
    <row r="15" spans="1:9" ht="15.75" customHeight="1">
      <c r="A15" s="4"/>
      <c r="B15" s="259" t="s">
        <v>195</v>
      </c>
      <c r="C15" s="12">
        <v>200</v>
      </c>
      <c r="D15" s="12">
        <v>0.3</v>
      </c>
      <c r="E15" s="12">
        <v>0.07</v>
      </c>
      <c r="F15" s="12">
        <v>14.54</v>
      </c>
      <c r="G15" s="12">
        <v>60.47</v>
      </c>
      <c r="H15" s="12">
        <v>0</v>
      </c>
      <c r="I15" s="19">
        <v>376</v>
      </c>
    </row>
    <row r="16" spans="1:9" ht="13.5">
      <c r="A16" s="4"/>
      <c r="B16" s="252" t="s">
        <v>336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352</v>
      </c>
    </row>
    <row r="17" spans="1:9" ht="13.5">
      <c r="A17" s="79"/>
      <c r="B17" s="277" t="s">
        <v>415</v>
      </c>
      <c r="C17" s="63">
        <v>1.2</v>
      </c>
      <c r="D17" s="63">
        <v>0.08</v>
      </c>
      <c r="E17" s="63">
        <v>0.01</v>
      </c>
      <c r="F17" s="63">
        <v>0.35</v>
      </c>
      <c r="G17" s="63">
        <v>1.74</v>
      </c>
      <c r="H17" s="64">
        <v>0.12</v>
      </c>
      <c r="I17" s="42" t="s">
        <v>352</v>
      </c>
    </row>
    <row r="18" spans="1:9" ht="14.25" thickBot="1">
      <c r="A18" s="27"/>
      <c r="B18" s="262" t="s">
        <v>223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352</v>
      </c>
    </row>
    <row r="19" spans="1:10" ht="13.5">
      <c r="A19" s="229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309.25</v>
      </c>
      <c r="H19" s="209"/>
      <c r="I19" s="219"/>
      <c r="J19">
        <f>G19*100/G31</f>
        <v>16.322448182494735</v>
      </c>
    </row>
    <row r="20" spans="1:9" ht="13.5">
      <c r="A20" s="5" t="s">
        <v>262</v>
      </c>
      <c r="B20" s="256" t="s">
        <v>273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4.25" thickBot="1">
      <c r="A21" s="27"/>
      <c r="B21" s="269" t="s">
        <v>206</v>
      </c>
      <c r="C21" s="78">
        <v>60</v>
      </c>
      <c r="D21" s="78">
        <v>5.13</v>
      </c>
      <c r="E21" s="78">
        <v>6.85</v>
      </c>
      <c r="F21" s="78">
        <v>31.14</v>
      </c>
      <c r="G21" s="78">
        <v>208.55</v>
      </c>
      <c r="H21" s="194">
        <v>0.26</v>
      </c>
      <c r="I21" s="68">
        <v>460</v>
      </c>
    </row>
    <row r="22" spans="1:10" ht="13.5">
      <c r="A22" s="229" t="s">
        <v>14</v>
      </c>
      <c r="B22" s="216"/>
      <c r="C22" s="236">
        <f>C23+C24+C25+C26+C27+C28+C29+C30</f>
        <v>542.3</v>
      </c>
      <c r="D22" s="209"/>
      <c r="E22" s="209"/>
      <c r="F22" s="209"/>
      <c r="G22" s="217">
        <f>G23+G24+G25+G26+G27+G28+G29+G30</f>
        <v>543.71</v>
      </c>
      <c r="H22" s="209"/>
      <c r="I22" s="219"/>
      <c r="J22">
        <f>G22*100/G31</f>
        <v>28.697423771395997</v>
      </c>
    </row>
    <row r="23" spans="1:9" ht="24.75" customHeight="1">
      <c r="A23" s="4" t="s">
        <v>263</v>
      </c>
      <c r="B23" s="258" t="s">
        <v>348</v>
      </c>
      <c r="C23" s="9">
        <v>60</v>
      </c>
      <c r="D23" s="9">
        <v>1.4</v>
      </c>
      <c r="E23" s="9">
        <v>2.1</v>
      </c>
      <c r="F23" s="9">
        <v>3.35</v>
      </c>
      <c r="G23" s="9">
        <v>37.89</v>
      </c>
      <c r="H23" s="18">
        <v>4.3</v>
      </c>
      <c r="I23" s="23">
        <v>10</v>
      </c>
    </row>
    <row r="24" spans="1:9" ht="24" customHeight="1">
      <c r="A24" s="4"/>
      <c r="B24" s="261" t="s">
        <v>390</v>
      </c>
      <c r="C24" s="12">
        <v>90</v>
      </c>
      <c r="D24" s="12">
        <v>16.21</v>
      </c>
      <c r="E24" s="12">
        <v>6.23</v>
      </c>
      <c r="F24" s="12">
        <v>5.77</v>
      </c>
      <c r="G24" s="12">
        <v>144.51</v>
      </c>
      <c r="H24" s="16">
        <v>1.21</v>
      </c>
      <c r="I24" s="19">
        <v>272</v>
      </c>
    </row>
    <row r="25" spans="1:9" ht="23.25" customHeight="1">
      <c r="A25" s="222"/>
      <c r="B25" s="251" t="s">
        <v>249</v>
      </c>
      <c r="C25" s="9">
        <v>150</v>
      </c>
      <c r="D25" s="9">
        <v>5.86</v>
      </c>
      <c r="E25" s="9">
        <v>3.59</v>
      </c>
      <c r="F25" s="9">
        <v>37.42</v>
      </c>
      <c r="G25" s="9">
        <v>205.58</v>
      </c>
      <c r="H25" s="13">
        <v>0</v>
      </c>
      <c r="I25" s="19">
        <v>219</v>
      </c>
    </row>
    <row r="26" spans="1:9" ht="13.5">
      <c r="A26" s="222"/>
      <c r="B26" s="252" t="s">
        <v>383</v>
      </c>
      <c r="C26" s="12">
        <v>180</v>
      </c>
      <c r="D26" s="12">
        <v>0.15</v>
      </c>
      <c r="E26" s="12">
        <v>0.03</v>
      </c>
      <c r="F26" s="12">
        <v>6.22</v>
      </c>
      <c r="G26" s="12">
        <v>26.93</v>
      </c>
      <c r="H26" s="16">
        <v>2.84</v>
      </c>
      <c r="I26" s="19" t="s">
        <v>57</v>
      </c>
    </row>
    <row r="27" spans="1:9" ht="13.5">
      <c r="A27" s="4"/>
      <c r="B27" s="252" t="s">
        <v>337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352</v>
      </c>
    </row>
    <row r="28" spans="1:9" ht="13.5">
      <c r="A28" s="4"/>
      <c r="B28" s="252" t="s">
        <v>338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352</v>
      </c>
    </row>
    <row r="29" spans="1:9" ht="13.5">
      <c r="A29" s="5"/>
      <c r="B29" s="257" t="s">
        <v>226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352</v>
      </c>
    </row>
    <row r="30" spans="1:9" ht="14.25" thickBot="1">
      <c r="A30" s="27"/>
      <c r="B30" s="271" t="s">
        <v>235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352</v>
      </c>
    </row>
    <row r="31" spans="1:9" ht="29.25" customHeight="1" thickBot="1">
      <c r="A31" s="224" t="s">
        <v>26</v>
      </c>
      <c r="B31" s="225"/>
      <c r="C31" s="225"/>
      <c r="D31" s="40">
        <f>SUM(D5:D30)</f>
        <v>90.43000000000002</v>
      </c>
      <c r="E31" s="40">
        <f>SUM(E5:E30)</f>
        <v>67.87</v>
      </c>
      <c r="F31" s="40">
        <f>SUM(F5:F30)</f>
        <v>226.11</v>
      </c>
      <c r="G31" s="60">
        <f>G4+G8+G10+G19+G22</f>
        <v>1894.63</v>
      </c>
      <c r="H31" s="40">
        <f>SUM(H5:H30)</f>
        <v>82.94</v>
      </c>
      <c r="I31" s="226"/>
    </row>
    <row r="32" spans="1:9" ht="12" hidden="1">
      <c r="A32" s="390"/>
      <c r="B32" s="390"/>
      <c r="C32" s="390"/>
      <c r="D32" s="390"/>
      <c r="E32" s="390"/>
      <c r="F32" s="390"/>
      <c r="G32" s="390"/>
      <c r="H32" s="390"/>
      <c r="I32" s="390"/>
    </row>
    <row r="33" spans="1:9" ht="15">
      <c r="A33" s="381" t="s">
        <v>59</v>
      </c>
      <c r="B33" s="381"/>
      <c r="C33" s="381"/>
      <c r="D33" s="381"/>
      <c r="E33" s="381"/>
      <c r="F33" s="381"/>
      <c r="G33" s="381"/>
      <c r="H33" s="381"/>
      <c r="I33" s="381"/>
    </row>
    <row r="34" spans="1:9" ht="12.75" customHeight="1">
      <c r="A34" s="379" t="s">
        <v>340</v>
      </c>
      <c r="B34" s="380"/>
      <c r="C34" s="380"/>
      <c r="D34" s="380"/>
      <c r="E34" s="380"/>
      <c r="F34" s="380"/>
      <c r="G34" s="380"/>
      <c r="H34" s="380"/>
      <c r="I34" s="380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6" right="0.36" top="0.41" bottom="0.16" header="0.17" footer="0.16"/>
  <pageSetup horizontalDpi="600" verticalDpi="600" orientation="landscape" paperSize="9" r:id="rId1"/>
  <ignoredErrors>
    <ignoredError sqref="G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9">
      <selection activeCell="G11" sqref="G11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3.5">
      <c r="A1" s="386" t="s">
        <v>9</v>
      </c>
      <c r="B1" s="382" t="s">
        <v>7</v>
      </c>
      <c r="C1" s="382" t="s">
        <v>8</v>
      </c>
      <c r="D1" s="388" t="s">
        <v>3</v>
      </c>
      <c r="E1" s="388"/>
      <c r="F1" s="388"/>
      <c r="G1" s="382" t="s">
        <v>4</v>
      </c>
      <c r="H1" s="382" t="s">
        <v>5</v>
      </c>
      <c r="I1" s="384" t="s">
        <v>6</v>
      </c>
    </row>
    <row r="2" spans="1:9" ht="14.25" thickBot="1">
      <c r="A2" s="387"/>
      <c r="B2" s="383"/>
      <c r="C2" s="383"/>
      <c r="D2" s="24" t="s">
        <v>0</v>
      </c>
      <c r="E2" s="24" t="s">
        <v>1</v>
      </c>
      <c r="F2" s="24" t="s">
        <v>2</v>
      </c>
      <c r="G2" s="383"/>
      <c r="H2" s="383"/>
      <c r="I2" s="385"/>
    </row>
    <row r="3" spans="1:9" ht="15.75" customHeight="1" thickBot="1">
      <c r="A3" s="205" t="s">
        <v>27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438.62</v>
      </c>
      <c r="H4" s="211"/>
      <c r="I4" s="213"/>
      <c r="J4">
        <f>G4*100/G31</f>
        <v>21.632365198435597</v>
      </c>
    </row>
    <row r="5" spans="1:9" ht="17.25" customHeight="1">
      <c r="A5" s="3" t="s">
        <v>259</v>
      </c>
      <c r="B5" s="251" t="s">
        <v>222</v>
      </c>
      <c r="C5" s="9">
        <v>200</v>
      </c>
      <c r="D5" s="9">
        <v>6.98</v>
      </c>
      <c r="E5" s="9">
        <v>8.04</v>
      </c>
      <c r="F5" s="9">
        <v>28.09</v>
      </c>
      <c r="G5" s="9">
        <v>213.78</v>
      </c>
      <c r="H5" s="13">
        <v>1.95</v>
      </c>
      <c r="I5" s="19">
        <v>199</v>
      </c>
    </row>
    <row r="6" spans="1:9" ht="13.5">
      <c r="A6" s="4"/>
      <c r="B6" s="252" t="s">
        <v>341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4.25" thickBot="1">
      <c r="A7" s="27"/>
      <c r="B7" s="262" t="s">
        <v>193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3.5">
      <c r="A8" s="208" t="s">
        <v>152</v>
      </c>
      <c r="B8" s="88"/>
      <c r="C8" s="232">
        <v>0.05</v>
      </c>
      <c r="D8" s="84"/>
      <c r="E8" s="91"/>
      <c r="F8" s="91"/>
      <c r="G8" s="231">
        <f>G9</f>
        <v>84.4</v>
      </c>
      <c r="H8" s="91"/>
      <c r="I8" s="83"/>
      <c r="J8">
        <f>G8*100/G31</f>
        <v>4.162536187925686</v>
      </c>
    </row>
    <row r="9" spans="1:9" ht="14.25" thickBot="1">
      <c r="A9" s="79" t="s">
        <v>260</v>
      </c>
      <c r="B9" s="262" t="s">
        <v>228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3.5">
      <c r="A10" s="229" t="s">
        <v>12</v>
      </c>
      <c r="B10" s="216"/>
      <c r="C10" s="217">
        <f>C11+C12+C13+C14+C15+C16+C17+C19</f>
        <v>730</v>
      </c>
      <c r="D10" s="209"/>
      <c r="E10" s="209"/>
      <c r="F10" s="209"/>
      <c r="G10" s="217">
        <f>G11+G12+G13+G14+G15+G16+G17+G18+G19</f>
        <v>773.89</v>
      </c>
      <c r="H10" s="209"/>
      <c r="I10" s="219"/>
      <c r="J10">
        <f>G10*100/G31</f>
        <v>38.167596332628065</v>
      </c>
    </row>
    <row r="11" spans="1:9" ht="15" customHeight="1">
      <c r="A11" s="220" t="s">
        <v>261</v>
      </c>
      <c r="B11" s="258" t="s">
        <v>386</v>
      </c>
      <c r="C11" s="9">
        <v>60</v>
      </c>
      <c r="D11" s="9">
        <v>1.03</v>
      </c>
      <c r="E11" s="9">
        <v>3.05</v>
      </c>
      <c r="F11" s="9">
        <v>3.21</v>
      </c>
      <c r="G11" s="9">
        <v>45.64</v>
      </c>
      <c r="H11" s="18">
        <v>11.27</v>
      </c>
      <c r="I11" s="23">
        <v>21</v>
      </c>
    </row>
    <row r="12" spans="1:9" ht="16.5" customHeight="1">
      <c r="A12" s="221"/>
      <c r="B12" s="253" t="s">
        <v>160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3.5">
      <c r="A13" s="222"/>
      <c r="B13" s="253" t="s">
        <v>220</v>
      </c>
      <c r="C13" s="12">
        <v>80</v>
      </c>
      <c r="D13" s="12">
        <v>12.33</v>
      </c>
      <c r="E13" s="12">
        <v>13.54</v>
      </c>
      <c r="F13" s="12">
        <v>8.02</v>
      </c>
      <c r="G13" s="12">
        <v>204.22</v>
      </c>
      <c r="H13" s="17">
        <v>0.36</v>
      </c>
      <c r="I13" s="19">
        <v>295</v>
      </c>
    </row>
    <row r="14" spans="1:9" ht="16.5" customHeight="1">
      <c r="A14" s="196"/>
      <c r="B14" s="253" t="s">
        <v>387</v>
      </c>
      <c r="C14" s="12">
        <v>130</v>
      </c>
      <c r="D14" s="12">
        <v>6.8</v>
      </c>
      <c r="E14" s="12">
        <v>3.78</v>
      </c>
      <c r="F14" s="12">
        <v>30.83</v>
      </c>
      <c r="G14" s="12">
        <v>184.3</v>
      </c>
      <c r="H14" s="17">
        <v>0</v>
      </c>
      <c r="I14" s="19">
        <v>313</v>
      </c>
    </row>
    <row r="15" spans="1:9" ht="13.5">
      <c r="A15" s="4"/>
      <c r="B15" s="253" t="s">
        <v>221</v>
      </c>
      <c r="C15" s="12">
        <v>30</v>
      </c>
      <c r="D15" s="12">
        <v>0.52</v>
      </c>
      <c r="E15" s="12">
        <v>1.98</v>
      </c>
      <c r="F15" s="12">
        <v>2.51</v>
      </c>
      <c r="G15" s="12">
        <v>30.21</v>
      </c>
      <c r="H15" s="17">
        <v>0.48</v>
      </c>
      <c r="I15" s="19">
        <v>355</v>
      </c>
    </row>
    <row r="16" spans="1:9" ht="13.5">
      <c r="A16" s="79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3.5">
      <c r="A17" s="79"/>
      <c r="B17" s="252" t="s">
        <v>336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352</v>
      </c>
    </row>
    <row r="18" spans="1:9" ht="13.5">
      <c r="A18" s="79"/>
      <c r="B18" s="277" t="s">
        <v>415</v>
      </c>
      <c r="C18" s="63">
        <v>1.2</v>
      </c>
      <c r="D18" s="63">
        <v>0.08</v>
      </c>
      <c r="E18" s="63">
        <v>0.01</v>
      </c>
      <c r="F18" s="63">
        <v>0.35</v>
      </c>
      <c r="G18" s="63">
        <v>1.74</v>
      </c>
      <c r="H18" s="64">
        <v>0.12</v>
      </c>
      <c r="I18" s="42" t="s">
        <v>352</v>
      </c>
    </row>
    <row r="19" spans="1:9" ht="14.25" thickBot="1">
      <c r="A19" s="27"/>
      <c r="B19" s="262" t="s">
        <v>223</v>
      </c>
      <c r="C19" s="78">
        <v>10</v>
      </c>
      <c r="D19" s="78">
        <v>0.76</v>
      </c>
      <c r="E19" s="78">
        <v>0.08</v>
      </c>
      <c r="F19" s="78">
        <v>4.9</v>
      </c>
      <c r="G19" s="78">
        <v>23.5</v>
      </c>
      <c r="H19" s="194">
        <v>0</v>
      </c>
      <c r="I19" s="42" t="s">
        <v>352</v>
      </c>
    </row>
    <row r="20" spans="1:10" ht="13.5">
      <c r="A20" s="229" t="s">
        <v>13</v>
      </c>
      <c r="B20" s="216"/>
      <c r="C20" s="217">
        <f>C21+100</f>
        <v>290</v>
      </c>
      <c r="D20" s="209"/>
      <c r="E20" s="209"/>
      <c r="F20" s="209"/>
      <c r="G20" s="233">
        <f>G21+G22</f>
        <v>192.45000000000002</v>
      </c>
      <c r="H20" s="209"/>
      <c r="I20" s="219"/>
      <c r="J20">
        <f>G20*100/G31</f>
        <v>9.491470253155192</v>
      </c>
    </row>
    <row r="21" spans="1:9" ht="14.25" customHeight="1">
      <c r="A21" s="5" t="s">
        <v>262</v>
      </c>
      <c r="B21" s="256" t="s">
        <v>271</v>
      </c>
      <c r="C21" s="202">
        <v>190</v>
      </c>
      <c r="D21" s="202">
        <v>4.94</v>
      </c>
      <c r="E21" s="202">
        <v>4.75</v>
      </c>
      <c r="F21" s="202">
        <v>20.9</v>
      </c>
      <c r="G21" s="202">
        <v>145.3</v>
      </c>
      <c r="H21" s="203">
        <v>1.71</v>
      </c>
      <c r="I21" s="204">
        <v>420</v>
      </c>
    </row>
    <row r="22" spans="1:9" ht="14.25" customHeight="1" thickBot="1">
      <c r="A22" s="5"/>
      <c r="B22" s="253" t="s">
        <v>264</v>
      </c>
      <c r="C22" s="12" t="s">
        <v>278</v>
      </c>
      <c r="D22" s="12">
        <v>0.4</v>
      </c>
      <c r="E22" s="12">
        <v>0.4</v>
      </c>
      <c r="F22" s="12">
        <v>9.83</v>
      </c>
      <c r="G22" s="61">
        <v>47.15</v>
      </c>
      <c r="H22" s="16">
        <v>10.03</v>
      </c>
      <c r="I22" s="19">
        <v>386</v>
      </c>
    </row>
    <row r="23" spans="1:10" ht="13.5">
      <c r="A23" s="215" t="s">
        <v>14</v>
      </c>
      <c r="B23" s="223"/>
      <c r="C23" s="230">
        <f>C24+C25+C26+C28+C27+C29+C30</f>
        <v>551.5</v>
      </c>
      <c r="D23" s="211"/>
      <c r="E23" s="211"/>
      <c r="F23" s="211"/>
      <c r="G23" s="210">
        <f>G24+G25+G26+G27+G28+G29+G30</f>
        <v>538.2500000000001</v>
      </c>
      <c r="H23" s="211"/>
      <c r="I23" s="213"/>
      <c r="J23">
        <f>G23*100/G31</f>
        <v>26.54603202785546</v>
      </c>
    </row>
    <row r="24" spans="1:9" ht="21" customHeight="1">
      <c r="A24" s="4" t="s">
        <v>263</v>
      </c>
      <c r="B24" s="254" t="s">
        <v>250</v>
      </c>
      <c r="C24" s="12">
        <v>60</v>
      </c>
      <c r="D24" s="12">
        <v>1.03</v>
      </c>
      <c r="E24" s="12">
        <v>3.13</v>
      </c>
      <c r="F24" s="12">
        <v>6.19</v>
      </c>
      <c r="G24" s="12">
        <v>57.5</v>
      </c>
      <c r="H24" s="16">
        <v>5.43</v>
      </c>
      <c r="I24" s="19">
        <v>26</v>
      </c>
    </row>
    <row r="25" spans="1:9" ht="26.25" customHeight="1">
      <c r="A25" s="222"/>
      <c r="B25" s="266" t="s">
        <v>410</v>
      </c>
      <c r="C25" s="12">
        <v>230</v>
      </c>
      <c r="D25" s="12">
        <v>12.35</v>
      </c>
      <c r="E25" s="12">
        <v>12.41</v>
      </c>
      <c r="F25" s="12">
        <v>21.32</v>
      </c>
      <c r="G25" s="12">
        <v>248.15</v>
      </c>
      <c r="H25" s="16">
        <v>28.67</v>
      </c>
      <c r="I25" s="19" t="s">
        <v>347</v>
      </c>
    </row>
    <row r="26" spans="1:9" ht="13.5">
      <c r="A26" s="222"/>
      <c r="B26" s="253" t="s">
        <v>384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3.5">
      <c r="A27" s="222"/>
      <c r="B27" s="252" t="s">
        <v>207</v>
      </c>
      <c r="C27" s="12">
        <v>20</v>
      </c>
      <c r="D27" s="12">
        <v>1.5</v>
      </c>
      <c r="E27" s="12">
        <v>1.96</v>
      </c>
      <c r="F27" s="12">
        <v>14.88</v>
      </c>
      <c r="G27" s="12">
        <v>83.4</v>
      </c>
      <c r="H27" s="12">
        <v>0</v>
      </c>
      <c r="I27" s="42" t="s">
        <v>352</v>
      </c>
    </row>
    <row r="28" spans="1:9" ht="13.5">
      <c r="A28" s="222"/>
      <c r="B28" s="252" t="s">
        <v>337</v>
      </c>
      <c r="C28" s="12">
        <v>35</v>
      </c>
      <c r="D28" s="12">
        <v>2.31</v>
      </c>
      <c r="E28" s="12">
        <v>0.42</v>
      </c>
      <c r="F28" s="12">
        <v>13.86</v>
      </c>
      <c r="G28" s="12">
        <v>69.3</v>
      </c>
      <c r="H28" s="16">
        <v>0</v>
      </c>
      <c r="I28" s="42" t="s">
        <v>352</v>
      </c>
    </row>
    <row r="29" spans="1:9" ht="15.75" customHeight="1">
      <c r="A29" s="4"/>
      <c r="B29" s="252" t="s">
        <v>338</v>
      </c>
      <c r="C29" s="12">
        <v>25</v>
      </c>
      <c r="D29" s="12">
        <v>1.9</v>
      </c>
      <c r="E29" s="12">
        <v>0.2</v>
      </c>
      <c r="F29" s="12">
        <v>12.25</v>
      </c>
      <c r="G29" s="12">
        <v>58.75</v>
      </c>
      <c r="H29" s="12">
        <v>0</v>
      </c>
      <c r="I29" s="42" t="s">
        <v>352</v>
      </c>
    </row>
    <row r="30" spans="1:9" ht="16.5" customHeight="1" thickBot="1">
      <c r="A30" s="86"/>
      <c r="B30" s="271" t="s">
        <v>235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352</v>
      </c>
    </row>
    <row r="31" spans="1:9" ht="28.5" customHeight="1" thickBot="1">
      <c r="A31" s="224" t="s">
        <v>28</v>
      </c>
      <c r="B31" s="225"/>
      <c r="C31" s="225"/>
      <c r="D31" s="40">
        <f>SUM(D5:D30)</f>
        <v>83.73000000000002</v>
      </c>
      <c r="E31" s="40">
        <f>SUM(E5:E30)</f>
        <v>74.16</v>
      </c>
      <c r="F31" s="40">
        <f>SUM(F5:F30)</f>
        <v>266.7199999999999</v>
      </c>
      <c r="G31" s="40">
        <f>G4+G8+G10+G20+G23</f>
        <v>2027.6100000000001</v>
      </c>
      <c r="H31" s="60">
        <f>SUM(H5:H30)</f>
        <v>78.00000000000001</v>
      </c>
      <c r="I31" s="226"/>
    </row>
    <row r="32" spans="1:9" ht="9.75" customHeight="1">
      <c r="A32" s="381" t="s">
        <v>59</v>
      </c>
      <c r="B32" s="381"/>
      <c r="C32" s="381"/>
      <c r="D32" s="381"/>
      <c r="E32" s="381"/>
      <c r="F32" s="381"/>
      <c r="G32" s="381"/>
      <c r="H32" s="381"/>
      <c r="I32" s="381"/>
    </row>
    <row r="33" ht="9.75" customHeight="1">
      <c r="A33" t="s">
        <v>253</v>
      </c>
    </row>
    <row r="34" ht="9.75" customHeight="1">
      <c r="A34" t="s">
        <v>252</v>
      </c>
    </row>
  </sheetData>
  <sheetProtection/>
  <mergeCells count="8"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53" bottom="0.25" header="0.37" footer="0.16"/>
  <pageSetup horizontalDpi="600" verticalDpi="600" orientation="landscape" paperSize="9" r:id="rId1"/>
  <ignoredErrors>
    <ignoredError sqref="G3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">
      <c r="A1" s="399" t="s">
        <v>411</v>
      </c>
      <c r="B1" s="399"/>
      <c r="C1" s="399"/>
      <c r="D1" s="399"/>
      <c r="E1" s="399"/>
      <c r="F1" s="399"/>
    </row>
    <row r="2" ht="12.75" thickBot="1"/>
    <row r="3" spans="1:6" ht="14.25" customHeight="1">
      <c r="A3" s="386" t="s">
        <v>9</v>
      </c>
      <c r="B3" s="388" t="s">
        <v>3</v>
      </c>
      <c r="C3" s="388"/>
      <c r="D3" s="388"/>
      <c r="E3" s="382" t="s">
        <v>4</v>
      </c>
      <c r="F3" s="384" t="s">
        <v>5</v>
      </c>
    </row>
    <row r="4" spans="1:6" ht="14.25" thickBot="1">
      <c r="A4" s="400"/>
      <c r="B4" s="46" t="s">
        <v>0</v>
      </c>
      <c r="C4" s="46" t="s">
        <v>1</v>
      </c>
      <c r="D4" s="46" t="s">
        <v>2</v>
      </c>
      <c r="E4" s="397"/>
      <c r="F4" s="398"/>
    </row>
    <row r="5" spans="1:6" ht="14.25" thickBot="1">
      <c r="A5" s="47"/>
      <c r="B5" s="48"/>
      <c r="C5" s="48"/>
      <c r="D5" s="48"/>
      <c r="E5" s="48"/>
      <c r="F5" s="49"/>
    </row>
    <row r="6" spans="1:6" ht="15">
      <c r="A6" s="51" t="s">
        <v>29</v>
      </c>
      <c r="B6" s="34"/>
      <c r="C6" s="34"/>
      <c r="D6" s="34"/>
      <c r="E6" s="34"/>
      <c r="F6" s="35"/>
    </row>
    <row r="7" spans="1:6" ht="13.5">
      <c r="A7" s="65" t="s">
        <v>71</v>
      </c>
      <c r="B7" s="9">
        <f>'День 1 Пн'!D32</f>
        <v>90.83000000000001</v>
      </c>
      <c r="C7" s="9">
        <f>'День 1 Пн'!E32</f>
        <v>69.99000000000001</v>
      </c>
      <c r="D7" s="9">
        <f>'День 1 Пн'!F32</f>
        <v>255.15999999999997</v>
      </c>
      <c r="E7" s="9">
        <f>'День 1 Пн'!G32</f>
        <v>2015.0900000000001</v>
      </c>
      <c r="F7" s="9">
        <f>'День 1 Пн'!H32</f>
        <v>59.43999999999999</v>
      </c>
    </row>
    <row r="8" spans="1:6" ht="13.5">
      <c r="A8" s="65" t="s">
        <v>72</v>
      </c>
      <c r="B8" s="50">
        <f>'День 2 Вт'!D34</f>
        <v>77.66000000000001</v>
      </c>
      <c r="C8" s="50">
        <f>'День 2 Вт'!E34</f>
        <v>71.08</v>
      </c>
      <c r="D8" s="50">
        <f>'День 2 Вт'!F34</f>
        <v>288.74999999999994</v>
      </c>
      <c r="E8" s="50">
        <f>'День 2 Вт'!G34</f>
        <v>2142.4400000000005</v>
      </c>
      <c r="F8" s="50">
        <f>'День 2 Вт'!H34</f>
        <v>66.00000000000001</v>
      </c>
    </row>
    <row r="9" spans="1:6" ht="13.5">
      <c r="A9" s="65" t="s">
        <v>73</v>
      </c>
      <c r="B9" s="268">
        <f>'День 3 Ср'!D33</f>
        <v>86.12000000000002</v>
      </c>
      <c r="C9" s="268">
        <f>'День 3 Ср'!E33</f>
        <v>80.22999999999999</v>
      </c>
      <c r="D9" s="268">
        <f>'День 3 Ср'!F33</f>
        <v>273.91999999999996</v>
      </c>
      <c r="E9" s="268">
        <f>'День 3 Ср'!G33</f>
        <v>2180.4500000000003</v>
      </c>
      <c r="F9" s="268">
        <f>'День 3 Ср'!H33</f>
        <v>151.57</v>
      </c>
    </row>
    <row r="10" spans="1:6" ht="13.5">
      <c r="A10" s="65" t="s">
        <v>74</v>
      </c>
      <c r="B10" s="202">
        <f>'День 4 Чт'!D31</f>
        <v>102.77000000000001</v>
      </c>
      <c r="C10" s="202">
        <f>'День 4 Чт'!E31</f>
        <v>70.98000000000002</v>
      </c>
      <c r="D10" s="202">
        <f>'День 4 Чт'!F31</f>
        <v>253.83</v>
      </c>
      <c r="E10" s="202">
        <f>'День 4 Чт'!G31</f>
        <v>2033.79</v>
      </c>
      <c r="F10" s="202">
        <f>'День 4 Чт'!H31</f>
        <v>102.92</v>
      </c>
    </row>
    <row r="11" spans="1:6" ht="13.5">
      <c r="A11" s="65" t="s">
        <v>75</v>
      </c>
      <c r="B11" s="268">
        <f>'День 5 Пт'!D32</f>
        <v>67.89000000000001</v>
      </c>
      <c r="C11" s="268">
        <f>'День 5 Пт'!E32</f>
        <v>70.93</v>
      </c>
      <c r="D11" s="268">
        <f>'День 5 Пт'!F32</f>
        <v>291.15</v>
      </c>
      <c r="E11" s="268">
        <f>'День 5 Пт'!G32</f>
        <v>2093.0200000000004</v>
      </c>
      <c r="F11" s="268">
        <f>'День 5 Пт'!H32</f>
        <v>150.64</v>
      </c>
    </row>
    <row r="12" spans="1:6" ht="13.5">
      <c r="A12" s="65" t="s">
        <v>76</v>
      </c>
      <c r="B12" s="202">
        <f>'День 6 Пн'!D32</f>
        <v>89.48000000000002</v>
      </c>
      <c r="C12" s="202">
        <f>'День 6 Пн'!E32</f>
        <v>62.83000000000002</v>
      </c>
      <c r="D12" s="202">
        <f>'День 6 Пн'!F32</f>
        <v>331.12999999999994</v>
      </c>
      <c r="E12" s="202">
        <f>'День 6 Пн'!G32</f>
        <v>2214.2799999999997</v>
      </c>
      <c r="F12" s="202">
        <f>'День 6 Пн'!H32</f>
        <v>52.309999999999995</v>
      </c>
    </row>
    <row r="13" spans="1:6" ht="13.5">
      <c r="A13" s="65" t="s">
        <v>77</v>
      </c>
      <c r="B13" s="268">
        <f>'День 7 Вт'!D31</f>
        <v>73.94000000000001</v>
      </c>
      <c r="C13" s="268">
        <f>'День 7 Вт'!E31</f>
        <v>69.58</v>
      </c>
      <c r="D13" s="268">
        <f>'День 7 Вт'!F31</f>
        <v>244.47</v>
      </c>
      <c r="E13" s="268">
        <f>'День 7 Вт'!G31</f>
        <v>1921.58</v>
      </c>
      <c r="F13" s="268">
        <f>'День 7 Вт'!H31</f>
        <v>145.02</v>
      </c>
    </row>
    <row r="14" spans="1:6" ht="13.5">
      <c r="A14" s="65" t="s">
        <v>78</v>
      </c>
      <c r="B14" s="50">
        <f>'День 8 Ср'!D30</f>
        <v>80.17000000000002</v>
      </c>
      <c r="C14" s="50">
        <f>'День 8 Ср'!E30</f>
        <v>75.41</v>
      </c>
      <c r="D14" s="50">
        <f>'День 8 Ср'!F30</f>
        <v>280.66999999999996</v>
      </c>
      <c r="E14" s="50">
        <f>'День 8 Ср'!G30</f>
        <v>2135.93</v>
      </c>
      <c r="F14" s="50">
        <f>'День 8 Ср'!H30</f>
        <v>126.05</v>
      </c>
    </row>
    <row r="15" spans="1:6" ht="13.5">
      <c r="A15" s="65" t="s">
        <v>79</v>
      </c>
      <c r="B15" s="50">
        <f>'День 9 Чт'!D31</f>
        <v>90.43000000000002</v>
      </c>
      <c r="C15" s="50">
        <f>'День 9 Чт'!E31</f>
        <v>67.87</v>
      </c>
      <c r="D15" s="50">
        <f>'День 9 Чт'!F31</f>
        <v>226.11</v>
      </c>
      <c r="E15" s="50">
        <f>'День 9 Чт'!G31</f>
        <v>1894.63</v>
      </c>
      <c r="F15" s="50">
        <f>'День 9 Чт'!H31</f>
        <v>82.94</v>
      </c>
    </row>
    <row r="16" spans="1:6" ht="14.25" thickBot="1">
      <c r="A16" s="66" t="s">
        <v>80</v>
      </c>
      <c r="B16" s="62">
        <f>'День 10 Пт'!D31</f>
        <v>83.73000000000002</v>
      </c>
      <c r="C16" s="62">
        <f>'День 10 Пт'!E31</f>
        <v>74.16</v>
      </c>
      <c r="D16" s="62">
        <f>'День 10 Пт'!F31</f>
        <v>266.7199999999999</v>
      </c>
      <c r="E16" s="62">
        <f>'День 10 Пт'!G31</f>
        <v>2027.6100000000001</v>
      </c>
      <c r="F16" s="62">
        <f>'День 10 Пт'!H31</f>
        <v>78.00000000000001</v>
      </c>
    </row>
    <row r="17" spans="1:6" ht="20.25" customHeight="1" thickBot="1">
      <c r="A17" s="58" t="s">
        <v>32</v>
      </c>
      <c r="B17" s="52">
        <f>SUM(B7:B16)</f>
        <v>843.0200000000002</v>
      </c>
      <c r="C17" s="52">
        <f>SUM(C7:C16)</f>
        <v>713.06</v>
      </c>
      <c r="D17" s="52">
        <f>SUM(D7:D16)</f>
        <v>2711.91</v>
      </c>
      <c r="E17" s="52">
        <f>SUM(E7:E16)</f>
        <v>20658.82</v>
      </c>
      <c r="F17" s="53">
        <f>SUM(F7:F16)</f>
        <v>1014.8899999999999</v>
      </c>
    </row>
    <row r="18" spans="1:6" ht="30" customHeight="1" thickBot="1">
      <c r="A18" s="54" t="s">
        <v>31</v>
      </c>
      <c r="B18" s="55">
        <f>B17/10</f>
        <v>84.30200000000002</v>
      </c>
      <c r="C18" s="55">
        <f>C17/10</f>
        <v>71.306</v>
      </c>
      <c r="D18" s="55">
        <f>D17/10</f>
        <v>271.191</v>
      </c>
      <c r="E18" s="55">
        <f>E17/10</f>
        <v>2065.882</v>
      </c>
      <c r="F18" s="56">
        <f>F17/10</f>
        <v>101.48899999999999</v>
      </c>
    </row>
    <row r="19" spans="1:6" ht="59.25" customHeight="1" thickBot="1">
      <c r="A19" s="54" t="s">
        <v>30</v>
      </c>
      <c r="B19" s="59">
        <v>0.14</v>
      </c>
      <c r="C19" s="59">
        <v>0.31</v>
      </c>
      <c r="D19" s="59">
        <v>0.55</v>
      </c>
      <c r="E19" s="59">
        <v>1</v>
      </c>
      <c r="F19" s="57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2.421875" style="0" customWidth="1"/>
    <col min="2" max="6" width="11.28125" style="0" customWidth="1"/>
  </cols>
  <sheetData>
    <row r="1" spans="1:5" ht="17.25">
      <c r="A1" s="300" t="s">
        <v>329</v>
      </c>
      <c r="B1" s="300"/>
      <c r="C1" s="300"/>
      <c r="D1" s="300"/>
      <c r="E1" s="300"/>
    </row>
    <row r="2" spans="1:5" ht="17.25">
      <c r="A2" s="300"/>
      <c r="B2" s="300"/>
      <c r="C2" s="300"/>
      <c r="D2" s="300"/>
      <c r="E2" s="300"/>
    </row>
    <row r="3" spans="1:6" ht="15">
      <c r="A3" s="399" t="s">
        <v>411</v>
      </c>
      <c r="B3" s="399"/>
      <c r="C3" s="399"/>
      <c r="D3" s="399"/>
      <c r="E3" s="399"/>
      <c r="F3" s="399"/>
    </row>
    <row r="4" ht="12.75" thickBot="1"/>
    <row r="5" spans="1:6" ht="15">
      <c r="A5" s="303" t="s">
        <v>9</v>
      </c>
      <c r="B5" s="304" t="s">
        <v>330</v>
      </c>
      <c r="C5" s="304" t="s">
        <v>331</v>
      </c>
      <c r="D5" s="304" t="s">
        <v>332</v>
      </c>
      <c r="E5" s="304" t="s">
        <v>333</v>
      </c>
      <c r="F5" s="305" t="s">
        <v>334</v>
      </c>
    </row>
    <row r="6" spans="1:6" ht="35.25" customHeight="1" thickBot="1">
      <c r="A6" s="301" t="s">
        <v>339</v>
      </c>
      <c r="B6" s="306">
        <f>('День 1 Пн'!J4+'День 2 Вт'!J4+'День 3 Ср'!J4+'День 4 Чт'!J4+'День 5 Пт'!J4+'День 6 Пн'!J4+'День 7 Вт'!J4+'День 8 Ср'!J4+'День 9 Чт'!J4+'День 10 Пт'!J4)/10</f>
        <v>20.03997614249449</v>
      </c>
      <c r="C6" s="306">
        <f>('День 1 Пн'!J8+'День 2 Вт'!J8+'День 3 Ср'!J8+'День 4 Чт'!J8+'День 5 Пт'!J8+'День 6 Пн'!J8+'День 7 Вт'!J8+'День 8 Ср'!J8+'День 9 Чт'!J8+'День 10 Пт'!J8)/10</f>
        <v>4.751393253834064</v>
      </c>
      <c r="D6" s="311">
        <f>('День 1 Пн'!J11+'День 2 Вт'!J11+'День 3 Ср'!J10+'День 4 Чт'!J11+'День 5 Пт'!J10+'День 6 Пн'!J11+'День 7 Вт'!J10+'День 8 Ср'!J11+'День 9 Чт'!J10+'День 10 Пт'!J10)/10</f>
        <v>35.16902610152461</v>
      </c>
      <c r="E6" s="306">
        <f>('День 1 Пн'!J20+'День 2 Вт'!J21+'День 3 Ср'!J20+'День 4 Чт'!J20+'День 5 Пт'!J18+'День 6 Пн'!J20+'День 7 Вт'!J20+'День 8 Ср'!J19+'День 9 Чт'!J19+'День 10 Пт'!J20)/10</f>
        <v>15.3298597922655</v>
      </c>
      <c r="F6" s="322">
        <f>('День 1 Пн'!J23+'День 2 Вт'!J24+'День 3 Ср'!J24+'День 4 Чт'!J23+'День 5 Пт'!J22+'День 6 Пн'!J23+'День 7 Вт'!J23+'День 8 Ср'!J22+'День 9 Чт'!J22+'День 10 Пт'!J23)/10</f>
        <v>24.709744709881342</v>
      </c>
    </row>
    <row r="7" spans="1:6" ht="45" customHeight="1" thickBot="1">
      <c r="A7" s="302" t="s">
        <v>335</v>
      </c>
      <c r="B7" s="307">
        <v>20</v>
      </c>
      <c r="C7" s="307">
        <v>5</v>
      </c>
      <c r="D7" s="307">
        <v>35</v>
      </c>
      <c r="E7" s="307">
        <v>15</v>
      </c>
      <c r="F7" s="308">
        <v>25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zoomScale="80" zoomScaleNormal="80" zoomScalePageLayoutView="0" workbookViewId="0" topLeftCell="A26">
      <selection activeCell="D41" sqref="D41:W47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6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710937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372" t="s">
        <v>167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 t="s">
        <v>94</v>
      </c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s="151" customFormat="1" ht="17.25" customHeight="1">
      <c r="A2" s="148" t="s">
        <v>101</v>
      </c>
      <c r="B2" s="149"/>
      <c r="C2" s="150"/>
      <c r="D2" s="361" t="s">
        <v>33</v>
      </c>
      <c r="E2" s="362"/>
      <c r="F2" s="363" t="s">
        <v>34</v>
      </c>
      <c r="G2" s="364"/>
      <c r="H2" s="375" t="s">
        <v>35</v>
      </c>
      <c r="I2" s="376"/>
      <c r="J2" s="361" t="s">
        <v>36</v>
      </c>
      <c r="K2" s="364"/>
      <c r="L2" s="361" t="s">
        <v>37</v>
      </c>
      <c r="M2" s="362"/>
      <c r="N2" s="377" t="s">
        <v>33</v>
      </c>
      <c r="O2" s="376"/>
      <c r="P2" s="377" t="s">
        <v>34</v>
      </c>
      <c r="Q2" s="378"/>
      <c r="R2" s="361" t="s">
        <v>35</v>
      </c>
      <c r="S2" s="362"/>
      <c r="T2" s="361" t="s">
        <v>36</v>
      </c>
      <c r="U2" s="362"/>
      <c r="V2" s="363" t="s">
        <v>37</v>
      </c>
      <c r="W2" s="364"/>
      <c r="X2" s="365" t="s">
        <v>95</v>
      </c>
      <c r="Y2" s="366"/>
      <c r="Z2" s="367" t="s">
        <v>96</v>
      </c>
      <c r="AA2" s="368"/>
    </row>
    <row r="3" spans="1:27" ht="34.5" customHeight="1">
      <c r="A3" s="152"/>
      <c r="B3" s="153" t="s">
        <v>97</v>
      </c>
      <c r="C3" s="154" t="s">
        <v>98</v>
      </c>
      <c r="D3" s="145" t="s">
        <v>99</v>
      </c>
      <c r="E3" s="155" t="s">
        <v>100</v>
      </c>
      <c r="F3" s="156" t="s">
        <v>99</v>
      </c>
      <c r="G3" s="157" t="s">
        <v>100</v>
      </c>
      <c r="H3" s="145" t="s">
        <v>99</v>
      </c>
      <c r="I3" s="155" t="s">
        <v>100</v>
      </c>
      <c r="J3" s="145" t="s">
        <v>99</v>
      </c>
      <c r="K3" s="157" t="s">
        <v>100</v>
      </c>
      <c r="L3" s="145" t="s">
        <v>99</v>
      </c>
      <c r="M3" s="155" t="s">
        <v>100</v>
      </c>
      <c r="N3" s="156" t="s">
        <v>99</v>
      </c>
      <c r="O3" s="155" t="s">
        <v>100</v>
      </c>
      <c r="P3" s="156" t="s">
        <v>99</v>
      </c>
      <c r="Q3" s="157" t="s">
        <v>100</v>
      </c>
      <c r="R3" s="145" t="s">
        <v>99</v>
      </c>
      <c r="S3" s="155" t="s">
        <v>100</v>
      </c>
      <c r="T3" s="145" t="s">
        <v>99</v>
      </c>
      <c r="U3" s="155" t="s">
        <v>100</v>
      </c>
      <c r="V3" s="156" t="s">
        <v>99</v>
      </c>
      <c r="W3" s="157" t="s">
        <v>100</v>
      </c>
      <c r="X3" s="158" t="s">
        <v>99</v>
      </c>
      <c r="Y3" s="159" t="s">
        <v>100</v>
      </c>
      <c r="Z3" s="158" t="s">
        <v>99</v>
      </c>
      <c r="AA3" s="159" t="s">
        <v>100</v>
      </c>
    </row>
    <row r="4" spans="1:27" ht="15" customHeight="1">
      <c r="A4" s="369" t="s">
        <v>403</v>
      </c>
      <c r="B4" s="370"/>
      <c r="C4" s="371"/>
      <c r="D4" s="160"/>
      <c r="E4" s="161"/>
      <c r="F4" s="162"/>
      <c r="G4" s="163"/>
      <c r="H4" s="160"/>
      <c r="I4" s="161"/>
      <c r="J4" s="160"/>
      <c r="K4" s="163"/>
      <c r="L4" s="160"/>
      <c r="M4" s="161"/>
      <c r="N4" s="162"/>
      <c r="O4" s="161"/>
      <c r="P4" s="162"/>
      <c r="Q4" s="163"/>
      <c r="R4" s="160"/>
      <c r="S4" s="161"/>
      <c r="T4" s="160"/>
      <c r="U4" s="161"/>
      <c r="V4" s="162"/>
      <c r="W4" s="163"/>
      <c r="X4" s="164"/>
      <c r="Y4" s="165"/>
      <c r="Z4" s="160"/>
      <c r="AA4" s="161"/>
    </row>
    <row r="5" spans="1:27" ht="26.25" customHeight="1">
      <c r="A5" s="166" t="s">
        <v>102</v>
      </c>
      <c r="B5" s="76">
        <v>50</v>
      </c>
      <c r="C5" s="143">
        <v>50</v>
      </c>
      <c r="D5" s="72">
        <v>55</v>
      </c>
      <c r="E5" s="73">
        <v>55</v>
      </c>
      <c r="F5" s="75">
        <v>55</v>
      </c>
      <c r="G5" s="77">
        <v>55</v>
      </c>
      <c r="H5" s="72">
        <v>30</v>
      </c>
      <c r="I5" s="73">
        <v>30</v>
      </c>
      <c r="J5" s="75">
        <v>55</v>
      </c>
      <c r="K5" s="77">
        <v>55</v>
      </c>
      <c r="L5" s="72">
        <v>55</v>
      </c>
      <c r="M5" s="73">
        <v>55</v>
      </c>
      <c r="N5" s="75">
        <v>55</v>
      </c>
      <c r="O5" s="77">
        <v>55</v>
      </c>
      <c r="P5" s="72">
        <v>55</v>
      </c>
      <c r="Q5" s="73">
        <v>55</v>
      </c>
      <c r="R5" s="75">
        <v>30</v>
      </c>
      <c r="S5" s="77">
        <v>30</v>
      </c>
      <c r="T5" s="72">
        <v>55</v>
      </c>
      <c r="U5" s="73">
        <v>55</v>
      </c>
      <c r="V5" s="75">
        <v>55</v>
      </c>
      <c r="W5" s="77">
        <v>55</v>
      </c>
      <c r="X5" s="167">
        <f>V5+T5+R5+P5+N5+L5+J5+H5+F5+D5</f>
        <v>500</v>
      </c>
      <c r="Y5" s="168">
        <f>W5+U5+S5+Q5+O5+M5+K5+I5+G5+E5</f>
        <v>500</v>
      </c>
      <c r="Z5" s="71">
        <f aca="true" t="shared" si="0" ref="Z5:AA36">X5/10</f>
        <v>50</v>
      </c>
      <c r="AA5" s="246">
        <f t="shared" si="0"/>
        <v>50</v>
      </c>
    </row>
    <row r="6" spans="1:27" ht="27" customHeight="1">
      <c r="A6" s="166" t="s">
        <v>168</v>
      </c>
      <c r="B6" s="355">
        <v>80</v>
      </c>
      <c r="C6" s="358">
        <v>80</v>
      </c>
      <c r="D6" s="72"/>
      <c r="E6" s="73"/>
      <c r="F6" s="75"/>
      <c r="G6" s="77"/>
      <c r="H6" s="72"/>
      <c r="I6" s="73"/>
      <c r="J6" s="75"/>
      <c r="K6" s="77"/>
      <c r="L6" s="72"/>
      <c r="M6" s="73"/>
      <c r="N6" s="75"/>
      <c r="O6" s="77"/>
      <c r="P6" s="72"/>
      <c r="Q6" s="73"/>
      <c r="R6" s="75"/>
      <c r="S6" s="77"/>
      <c r="T6" s="72"/>
      <c r="U6" s="73"/>
      <c r="V6" s="75"/>
      <c r="W6" s="77"/>
      <c r="X6" s="167">
        <f>X9+X8+X7</f>
        <v>797</v>
      </c>
      <c r="Y6" s="168">
        <f>Y9+Y8+Y7</f>
        <v>797</v>
      </c>
      <c r="Z6" s="71">
        <f t="shared" si="0"/>
        <v>79.7</v>
      </c>
      <c r="AA6" s="246">
        <f t="shared" si="0"/>
        <v>79.7</v>
      </c>
    </row>
    <row r="7" spans="1:27" ht="15" customHeight="1">
      <c r="A7" s="169" t="s">
        <v>169</v>
      </c>
      <c r="B7" s="356"/>
      <c r="C7" s="359"/>
      <c r="D7" s="72">
        <v>35</v>
      </c>
      <c r="E7" s="73">
        <v>35</v>
      </c>
      <c r="F7" s="75">
        <v>35</v>
      </c>
      <c r="G7" s="77">
        <v>35</v>
      </c>
      <c r="H7" s="72">
        <v>35</v>
      </c>
      <c r="I7" s="73">
        <v>35</v>
      </c>
      <c r="J7" s="75">
        <v>35</v>
      </c>
      <c r="K7" s="77">
        <v>35</v>
      </c>
      <c r="L7" s="72">
        <v>35</v>
      </c>
      <c r="M7" s="73">
        <v>35</v>
      </c>
      <c r="N7" s="75">
        <v>35</v>
      </c>
      <c r="O7" s="77">
        <v>35</v>
      </c>
      <c r="P7" s="72">
        <v>45</v>
      </c>
      <c r="Q7" s="73">
        <v>45</v>
      </c>
      <c r="R7" s="75">
        <v>10</v>
      </c>
      <c r="S7" s="77">
        <v>10</v>
      </c>
      <c r="T7" s="72">
        <v>55</v>
      </c>
      <c r="U7" s="73">
        <v>55</v>
      </c>
      <c r="V7" s="75">
        <v>35</v>
      </c>
      <c r="W7" s="77">
        <v>35</v>
      </c>
      <c r="X7" s="167">
        <f aca="true" t="shared" si="1" ref="X7:Y11">V7+T7+R7+P7+N7+L7+J7+H7+F7+D7</f>
        <v>355</v>
      </c>
      <c r="Y7" s="168">
        <f t="shared" si="1"/>
        <v>355</v>
      </c>
      <c r="Z7" s="71">
        <f t="shared" si="0"/>
        <v>35.5</v>
      </c>
      <c r="AA7" s="246">
        <f t="shared" si="0"/>
        <v>35.5</v>
      </c>
    </row>
    <row r="8" spans="1:27" ht="15.75" customHeight="1">
      <c r="A8" s="169" t="s">
        <v>103</v>
      </c>
      <c r="B8" s="356"/>
      <c r="C8" s="359"/>
      <c r="D8" s="72">
        <v>38</v>
      </c>
      <c r="E8" s="73">
        <v>38</v>
      </c>
      <c r="F8" s="75">
        <v>40</v>
      </c>
      <c r="G8" s="77">
        <v>40</v>
      </c>
      <c r="H8" s="72">
        <v>55</v>
      </c>
      <c r="I8" s="73">
        <v>55</v>
      </c>
      <c r="J8" s="75">
        <v>30</v>
      </c>
      <c r="K8" s="77">
        <v>30</v>
      </c>
      <c r="L8" s="72">
        <v>70</v>
      </c>
      <c r="M8" s="73">
        <v>70</v>
      </c>
      <c r="N8" s="75">
        <v>35</v>
      </c>
      <c r="O8" s="77">
        <v>35</v>
      </c>
      <c r="P8" s="72">
        <v>32</v>
      </c>
      <c r="Q8" s="73">
        <v>32</v>
      </c>
      <c r="R8" s="75">
        <v>55</v>
      </c>
      <c r="S8" s="77">
        <v>55</v>
      </c>
      <c r="T8" s="72">
        <v>32</v>
      </c>
      <c r="U8" s="73">
        <v>32</v>
      </c>
      <c r="V8" s="75">
        <v>32</v>
      </c>
      <c r="W8" s="77">
        <v>32</v>
      </c>
      <c r="X8" s="167">
        <f t="shared" si="1"/>
        <v>419</v>
      </c>
      <c r="Y8" s="168">
        <f t="shared" si="1"/>
        <v>419</v>
      </c>
      <c r="Z8" s="71">
        <f t="shared" si="0"/>
        <v>41.9</v>
      </c>
      <c r="AA8" s="246">
        <f t="shared" si="0"/>
        <v>41.9</v>
      </c>
    </row>
    <row r="9" spans="1:27" ht="15.75" customHeight="1">
      <c r="A9" s="169" t="s">
        <v>104</v>
      </c>
      <c r="B9" s="357"/>
      <c r="C9" s="360"/>
      <c r="D9" s="72"/>
      <c r="E9" s="73"/>
      <c r="F9" s="75">
        <v>3</v>
      </c>
      <c r="G9" s="77">
        <v>3</v>
      </c>
      <c r="H9" s="72"/>
      <c r="I9" s="73"/>
      <c r="J9" s="75">
        <v>5</v>
      </c>
      <c r="K9" s="77">
        <v>5</v>
      </c>
      <c r="L9" s="72"/>
      <c r="M9" s="73"/>
      <c r="N9" s="75">
        <v>8</v>
      </c>
      <c r="O9" s="77">
        <v>8</v>
      </c>
      <c r="P9" s="72"/>
      <c r="Q9" s="73"/>
      <c r="R9" s="75"/>
      <c r="S9" s="77"/>
      <c r="T9" s="72">
        <v>3</v>
      </c>
      <c r="U9" s="73">
        <v>3</v>
      </c>
      <c r="V9" s="75">
        <v>4</v>
      </c>
      <c r="W9" s="77">
        <v>4</v>
      </c>
      <c r="X9" s="167">
        <f t="shared" si="1"/>
        <v>23</v>
      </c>
      <c r="Y9" s="168">
        <f t="shared" si="1"/>
        <v>23</v>
      </c>
      <c r="Z9" s="71">
        <f t="shared" si="0"/>
        <v>2.3</v>
      </c>
      <c r="AA9" s="246">
        <f t="shared" si="0"/>
        <v>2.3</v>
      </c>
    </row>
    <row r="10" spans="1:27" ht="26.25" customHeight="1">
      <c r="A10" s="166" t="s">
        <v>170</v>
      </c>
      <c r="B10" s="76">
        <v>29</v>
      </c>
      <c r="C10" s="143">
        <v>29</v>
      </c>
      <c r="D10" s="72">
        <v>10</v>
      </c>
      <c r="E10" s="73">
        <v>10</v>
      </c>
      <c r="F10" s="75">
        <v>43</v>
      </c>
      <c r="G10" s="77">
        <v>43</v>
      </c>
      <c r="H10" s="72">
        <v>49</v>
      </c>
      <c r="I10" s="73">
        <v>49</v>
      </c>
      <c r="J10" s="75">
        <v>40</v>
      </c>
      <c r="K10" s="77">
        <v>40</v>
      </c>
      <c r="L10" s="72">
        <v>4</v>
      </c>
      <c r="M10" s="73">
        <v>4</v>
      </c>
      <c r="N10" s="75">
        <v>16</v>
      </c>
      <c r="O10" s="77">
        <v>16</v>
      </c>
      <c r="P10" s="72">
        <v>44</v>
      </c>
      <c r="Q10" s="73">
        <v>44</v>
      </c>
      <c r="R10" s="75">
        <v>44</v>
      </c>
      <c r="S10" s="77">
        <v>44</v>
      </c>
      <c r="T10" s="72">
        <v>36</v>
      </c>
      <c r="U10" s="73">
        <v>36</v>
      </c>
      <c r="V10" s="75">
        <v>5</v>
      </c>
      <c r="W10" s="77">
        <v>5</v>
      </c>
      <c r="X10" s="167">
        <f t="shared" si="1"/>
        <v>291</v>
      </c>
      <c r="Y10" s="168">
        <f t="shared" si="1"/>
        <v>291</v>
      </c>
      <c r="Z10" s="71">
        <f t="shared" si="0"/>
        <v>29.1</v>
      </c>
      <c r="AA10" s="246">
        <f t="shared" si="0"/>
        <v>29.1</v>
      </c>
    </row>
    <row r="11" spans="1:27" ht="15.75" customHeight="1">
      <c r="A11" s="166" t="s">
        <v>191</v>
      </c>
      <c r="B11" s="76">
        <v>3</v>
      </c>
      <c r="C11" s="143">
        <v>3</v>
      </c>
      <c r="D11" s="72"/>
      <c r="E11" s="73"/>
      <c r="F11" s="75"/>
      <c r="G11" s="77"/>
      <c r="H11" s="72">
        <v>9</v>
      </c>
      <c r="I11" s="73">
        <v>9</v>
      </c>
      <c r="J11" s="75"/>
      <c r="K11" s="77"/>
      <c r="L11" s="72"/>
      <c r="M11" s="73"/>
      <c r="N11" s="75"/>
      <c r="O11" s="77"/>
      <c r="P11" s="72"/>
      <c r="Q11" s="73"/>
      <c r="R11" s="75">
        <v>9</v>
      </c>
      <c r="S11" s="77">
        <v>9</v>
      </c>
      <c r="T11" s="72"/>
      <c r="U11" s="73"/>
      <c r="V11" s="75"/>
      <c r="W11" s="77"/>
      <c r="X11" s="167">
        <f t="shared" si="1"/>
        <v>18</v>
      </c>
      <c r="Y11" s="168">
        <f t="shared" si="1"/>
        <v>18</v>
      </c>
      <c r="Z11" s="71">
        <f t="shared" si="0"/>
        <v>1.8</v>
      </c>
      <c r="AA11" s="246">
        <f t="shared" si="0"/>
        <v>1.8</v>
      </c>
    </row>
    <row r="12" spans="1:27" ht="15.75" customHeight="1">
      <c r="A12" s="170" t="s">
        <v>171</v>
      </c>
      <c r="B12" s="355">
        <v>43</v>
      </c>
      <c r="C12" s="358">
        <v>43</v>
      </c>
      <c r="D12" s="72"/>
      <c r="E12" s="73"/>
      <c r="F12" s="75"/>
      <c r="G12" s="77"/>
      <c r="H12" s="72"/>
      <c r="I12" s="73"/>
      <c r="J12" s="75"/>
      <c r="K12" s="77"/>
      <c r="L12" s="72"/>
      <c r="M12" s="73"/>
      <c r="N12" s="75"/>
      <c r="O12" s="77"/>
      <c r="P12" s="72"/>
      <c r="Q12" s="73"/>
      <c r="R12" s="75"/>
      <c r="S12" s="77"/>
      <c r="T12" s="72"/>
      <c r="U12" s="73"/>
      <c r="V12" s="75"/>
      <c r="W12" s="77"/>
      <c r="X12" s="72">
        <f>X13+X14+X15+X16+X17+X18+X19+X20+X21</f>
        <v>430</v>
      </c>
      <c r="Y12" s="73">
        <f>Y13+Y14+Y15+Y16+Y17+Y18+Y19+Y20+Y21</f>
        <v>430</v>
      </c>
      <c r="Z12" s="71">
        <f t="shared" si="0"/>
        <v>43</v>
      </c>
      <c r="AA12" s="246">
        <f t="shared" si="0"/>
        <v>43</v>
      </c>
    </row>
    <row r="13" spans="1:27" ht="15.75" customHeight="1">
      <c r="A13" s="169" t="s">
        <v>105</v>
      </c>
      <c r="B13" s="356"/>
      <c r="C13" s="359"/>
      <c r="D13" s="72"/>
      <c r="E13" s="73"/>
      <c r="F13" s="75"/>
      <c r="G13" s="77"/>
      <c r="H13" s="72"/>
      <c r="I13" s="73"/>
      <c r="J13" s="75"/>
      <c r="K13" s="77"/>
      <c r="L13" s="72">
        <v>20</v>
      </c>
      <c r="M13" s="73">
        <v>20</v>
      </c>
      <c r="N13" s="75"/>
      <c r="O13" s="77"/>
      <c r="P13" s="72"/>
      <c r="Q13" s="73"/>
      <c r="R13" s="75"/>
      <c r="S13" s="77"/>
      <c r="T13" s="72"/>
      <c r="U13" s="73"/>
      <c r="V13" s="75"/>
      <c r="W13" s="77"/>
      <c r="X13" s="167">
        <f aca="true" t="shared" si="2" ref="X13:Y23">V13+T13+R13+P13+N13+L13+J13+H13+F13+D13</f>
        <v>20</v>
      </c>
      <c r="Y13" s="168">
        <f t="shared" si="2"/>
        <v>20</v>
      </c>
      <c r="Z13" s="71">
        <f t="shared" si="0"/>
        <v>2</v>
      </c>
      <c r="AA13" s="246">
        <f t="shared" si="0"/>
        <v>2</v>
      </c>
    </row>
    <row r="14" spans="1:27" ht="15.75" customHeight="1">
      <c r="A14" s="169" t="s">
        <v>106</v>
      </c>
      <c r="B14" s="356"/>
      <c r="C14" s="359"/>
      <c r="D14" s="72"/>
      <c r="E14" s="73"/>
      <c r="F14" s="75">
        <v>30</v>
      </c>
      <c r="G14" s="77">
        <v>30</v>
      </c>
      <c r="H14" s="72"/>
      <c r="I14" s="73"/>
      <c r="J14" s="75"/>
      <c r="K14" s="77"/>
      <c r="L14" s="72"/>
      <c r="M14" s="73"/>
      <c r="N14" s="75"/>
      <c r="O14" s="77"/>
      <c r="P14" s="72"/>
      <c r="Q14" s="73"/>
      <c r="R14" s="75">
        <v>15</v>
      </c>
      <c r="S14" s="77">
        <v>15</v>
      </c>
      <c r="T14" s="72"/>
      <c r="U14" s="73"/>
      <c r="V14" s="75"/>
      <c r="W14" s="77"/>
      <c r="X14" s="167">
        <f t="shared" si="2"/>
        <v>45</v>
      </c>
      <c r="Y14" s="168">
        <f t="shared" si="2"/>
        <v>45</v>
      </c>
      <c r="Z14" s="71">
        <f t="shared" si="0"/>
        <v>4.5</v>
      </c>
      <c r="AA14" s="246">
        <f t="shared" si="0"/>
        <v>4.5</v>
      </c>
    </row>
    <row r="15" spans="1:27" ht="15" customHeight="1">
      <c r="A15" s="169" t="s">
        <v>107</v>
      </c>
      <c r="B15" s="356"/>
      <c r="C15" s="359"/>
      <c r="D15" s="72">
        <v>6</v>
      </c>
      <c r="E15" s="73">
        <v>6</v>
      </c>
      <c r="F15" s="75"/>
      <c r="G15" s="77"/>
      <c r="H15" s="72"/>
      <c r="I15" s="73"/>
      <c r="J15" s="75"/>
      <c r="K15" s="77"/>
      <c r="L15" s="72"/>
      <c r="M15" s="73"/>
      <c r="N15" s="75"/>
      <c r="O15" s="77"/>
      <c r="P15" s="72"/>
      <c r="Q15" s="73"/>
      <c r="R15" s="75"/>
      <c r="S15" s="77"/>
      <c r="T15" s="72"/>
      <c r="U15" s="73"/>
      <c r="V15" s="75"/>
      <c r="W15" s="77"/>
      <c r="X15" s="167">
        <f t="shared" si="2"/>
        <v>6</v>
      </c>
      <c r="Y15" s="168">
        <f t="shared" si="2"/>
        <v>6</v>
      </c>
      <c r="Z15" s="71">
        <f t="shared" si="0"/>
        <v>0.6</v>
      </c>
      <c r="AA15" s="246">
        <f t="shared" si="0"/>
        <v>0.6</v>
      </c>
    </row>
    <row r="16" spans="1:27" ht="15" customHeight="1">
      <c r="A16" s="169" t="s">
        <v>172</v>
      </c>
      <c r="B16" s="356"/>
      <c r="C16" s="359"/>
      <c r="D16" s="72">
        <v>20</v>
      </c>
      <c r="E16" s="73">
        <v>20</v>
      </c>
      <c r="F16" s="75">
        <v>52</v>
      </c>
      <c r="G16" s="77">
        <v>52</v>
      </c>
      <c r="H16" s="72"/>
      <c r="I16" s="73"/>
      <c r="J16" s="75">
        <v>48</v>
      </c>
      <c r="K16" s="77">
        <v>48</v>
      </c>
      <c r="L16" s="72">
        <v>15</v>
      </c>
      <c r="M16" s="73">
        <v>15</v>
      </c>
      <c r="N16" s="75"/>
      <c r="O16" s="77"/>
      <c r="P16" s="72"/>
      <c r="Q16" s="73"/>
      <c r="R16" s="75">
        <v>65</v>
      </c>
      <c r="S16" s="77">
        <v>65</v>
      </c>
      <c r="T16" s="72"/>
      <c r="U16" s="73"/>
      <c r="V16" s="75">
        <v>7</v>
      </c>
      <c r="W16" s="77">
        <v>7</v>
      </c>
      <c r="X16" s="167">
        <f t="shared" si="2"/>
        <v>207</v>
      </c>
      <c r="Y16" s="168">
        <f t="shared" si="2"/>
        <v>207</v>
      </c>
      <c r="Z16" s="71">
        <f t="shared" si="0"/>
        <v>20.7</v>
      </c>
      <c r="AA16" s="246">
        <f t="shared" si="0"/>
        <v>20.7</v>
      </c>
    </row>
    <row r="17" spans="1:27" ht="16.5" customHeight="1">
      <c r="A17" s="169" t="s">
        <v>108</v>
      </c>
      <c r="B17" s="356"/>
      <c r="C17" s="359"/>
      <c r="D17" s="72"/>
      <c r="E17" s="73"/>
      <c r="F17" s="75"/>
      <c r="G17" s="77"/>
      <c r="H17" s="72"/>
      <c r="I17" s="73"/>
      <c r="J17" s="75"/>
      <c r="K17" s="77"/>
      <c r="L17" s="72"/>
      <c r="M17" s="73"/>
      <c r="N17" s="75">
        <v>26</v>
      </c>
      <c r="O17" s="77">
        <v>26</v>
      </c>
      <c r="P17" s="72"/>
      <c r="Q17" s="73"/>
      <c r="R17" s="75"/>
      <c r="S17" s="77"/>
      <c r="T17" s="72"/>
      <c r="U17" s="73"/>
      <c r="V17" s="75"/>
      <c r="W17" s="77"/>
      <c r="X17" s="167">
        <f t="shared" si="2"/>
        <v>26</v>
      </c>
      <c r="Y17" s="168">
        <f t="shared" si="2"/>
        <v>26</v>
      </c>
      <c r="Z17" s="71">
        <f t="shared" si="0"/>
        <v>2.6</v>
      </c>
      <c r="AA17" s="246">
        <f t="shared" si="0"/>
        <v>2.6</v>
      </c>
    </row>
    <row r="18" spans="1:27" ht="15.75" customHeight="1">
      <c r="A18" s="169" t="s">
        <v>173</v>
      </c>
      <c r="B18" s="356"/>
      <c r="C18" s="359"/>
      <c r="D18" s="72"/>
      <c r="E18" s="73"/>
      <c r="F18" s="75"/>
      <c r="G18" s="77"/>
      <c r="H18" s="72"/>
      <c r="I18" s="73"/>
      <c r="J18" s="75"/>
      <c r="K18" s="77"/>
      <c r="L18" s="72"/>
      <c r="M18" s="73"/>
      <c r="N18" s="75"/>
      <c r="O18" s="77"/>
      <c r="P18" s="72">
        <v>20</v>
      </c>
      <c r="Q18" s="73">
        <v>20</v>
      </c>
      <c r="R18" s="75"/>
      <c r="S18" s="77"/>
      <c r="T18" s="72"/>
      <c r="U18" s="73"/>
      <c r="V18" s="75"/>
      <c r="W18" s="77"/>
      <c r="X18" s="167">
        <f t="shared" si="2"/>
        <v>20</v>
      </c>
      <c r="Y18" s="168">
        <f t="shared" si="2"/>
        <v>20</v>
      </c>
      <c r="Z18" s="71">
        <f t="shared" si="0"/>
        <v>2</v>
      </c>
      <c r="AA18" s="246">
        <f t="shared" si="0"/>
        <v>2</v>
      </c>
    </row>
    <row r="19" spans="1:27" ht="15.75" customHeight="1">
      <c r="A19" s="169" t="s">
        <v>109</v>
      </c>
      <c r="B19" s="356"/>
      <c r="C19" s="359"/>
      <c r="D19" s="72"/>
      <c r="E19" s="73"/>
      <c r="F19" s="75"/>
      <c r="G19" s="77"/>
      <c r="H19" s="72"/>
      <c r="I19" s="73"/>
      <c r="J19" s="75"/>
      <c r="K19" s="77"/>
      <c r="L19" s="72"/>
      <c r="M19" s="73"/>
      <c r="N19" s="75"/>
      <c r="O19" s="77"/>
      <c r="P19" s="72"/>
      <c r="Q19" s="73"/>
      <c r="R19" s="75"/>
      <c r="S19" s="77"/>
      <c r="T19" s="72"/>
      <c r="U19" s="73"/>
      <c r="V19" s="75">
        <v>54</v>
      </c>
      <c r="W19" s="77">
        <v>54</v>
      </c>
      <c r="X19" s="167">
        <f t="shared" si="2"/>
        <v>54</v>
      </c>
      <c r="Y19" s="168">
        <f t="shared" si="2"/>
        <v>54</v>
      </c>
      <c r="Z19" s="71">
        <f t="shared" si="0"/>
        <v>5.4</v>
      </c>
      <c r="AA19" s="246">
        <f t="shared" si="0"/>
        <v>5.4</v>
      </c>
    </row>
    <row r="20" spans="1:27" ht="15" customHeight="1">
      <c r="A20" s="171" t="s">
        <v>110</v>
      </c>
      <c r="B20" s="356"/>
      <c r="C20" s="359"/>
      <c r="D20" s="72"/>
      <c r="E20" s="73"/>
      <c r="F20" s="75"/>
      <c r="G20" s="77"/>
      <c r="H20" s="72">
        <v>26</v>
      </c>
      <c r="I20" s="73">
        <v>26</v>
      </c>
      <c r="J20" s="75"/>
      <c r="K20" s="77"/>
      <c r="L20" s="72"/>
      <c r="M20" s="73"/>
      <c r="N20" s="75"/>
      <c r="O20" s="77"/>
      <c r="P20" s="72"/>
      <c r="Q20" s="73"/>
      <c r="R20" s="75"/>
      <c r="S20" s="77"/>
      <c r="T20" s="72"/>
      <c r="U20" s="73"/>
      <c r="V20" s="75"/>
      <c r="W20" s="77"/>
      <c r="X20" s="167">
        <f t="shared" si="2"/>
        <v>26</v>
      </c>
      <c r="Y20" s="168">
        <f t="shared" si="2"/>
        <v>26</v>
      </c>
      <c r="Z20" s="71">
        <f t="shared" si="0"/>
        <v>2.6</v>
      </c>
      <c r="AA20" s="246">
        <f t="shared" si="0"/>
        <v>2.6</v>
      </c>
    </row>
    <row r="21" spans="1:27" ht="15.75" customHeight="1">
      <c r="A21" s="169" t="s">
        <v>111</v>
      </c>
      <c r="B21" s="357"/>
      <c r="C21" s="360"/>
      <c r="D21" s="72"/>
      <c r="E21" s="73"/>
      <c r="F21" s="75"/>
      <c r="G21" s="77"/>
      <c r="H21" s="72"/>
      <c r="I21" s="73"/>
      <c r="J21" s="75"/>
      <c r="K21" s="77"/>
      <c r="L21" s="72"/>
      <c r="M21" s="73"/>
      <c r="N21" s="75"/>
      <c r="O21" s="77"/>
      <c r="P21" s="72"/>
      <c r="Q21" s="73"/>
      <c r="R21" s="75"/>
      <c r="S21" s="77"/>
      <c r="T21" s="72"/>
      <c r="U21" s="73"/>
      <c r="V21" s="75">
        <v>26</v>
      </c>
      <c r="W21" s="77">
        <v>26</v>
      </c>
      <c r="X21" s="167">
        <f t="shared" si="2"/>
        <v>26</v>
      </c>
      <c r="Y21" s="168">
        <f t="shared" si="2"/>
        <v>26</v>
      </c>
      <c r="Z21" s="71">
        <f t="shared" si="0"/>
        <v>2.6</v>
      </c>
      <c r="AA21" s="246">
        <f t="shared" si="0"/>
        <v>2.6</v>
      </c>
    </row>
    <row r="22" spans="1:27" ht="17.25" customHeight="1">
      <c r="A22" s="166" t="s">
        <v>112</v>
      </c>
      <c r="B22" s="76">
        <v>12</v>
      </c>
      <c r="C22" s="143">
        <v>12</v>
      </c>
      <c r="D22" s="72"/>
      <c r="E22" s="73"/>
      <c r="F22" s="75"/>
      <c r="G22" s="77"/>
      <c r="H22" s="72"/>
      <c r="I22" s="73"/>
      <c r="J22" s="75">
        <v>8</v>
      </c>
      <c r="K22" s="77">
        <v>8</v>
      </c>
      <c r="L22" s="72"/>
      <c r="M22" s="73"/>
      <c r="N22" s="75">
        <v>36</v>
      </c>
      <c r="O22" s="77">
        <v>36</v>
      </c>
      <c r="P22" s="72">
        <v>20</v>
      </c>
      <c r="Q22" s="73">
        <v>20</v>
      </c>
      <c r="R22" s="75"/>
      <c r="S22" s="77"/>
      <c r="T22" s="72">
        <v>53</v>
      </c>
      <c r="U22" s="73">
        <v>53</v>
      </c>
      <c r="V22" s="75"/>
      <c r="W22" s="77"/>
      <c r="X22" s="167">
        <f t="shared" si="2"/>
        <v>117</v>
      </c>
      <c r="Y22" s="168">
        <f t="shared" si="2"/>
        <v>117</v>
      </c>
      <c r="Z22" s="71">
        <f t="shared" si="0"/>
        <v>11.7</v>
      </c>
      <c r="AA22" s="246">
        <f t="shared" si="0"/>
        <v>11.7</v>
      </c>
    </row>
    <row r="23" spans="1:27" ht="17.25" customHeight="1">
      <c r="A23" s="166" t="s">
        <v>395</v>
      </c>
      <c r="B23" s="76">
        <v>187</v>
      </c>
      <c r="C23" s="143">
        <v>140</v>
      </c>
      <c r="D23" s="72">
        <v>255</v>
      </c>
      <c r="E23" s="239">
        <v>191.25</v>
      </c>
      <c r="F23" s="75">
        <v>193</v>
      </c>
      <c r="G23" s="241">
        <v>144.75</v>
      </c>
      <c r="H23" s="72">
        <v>100</v>
      </c>
      <c r="I23" s="172">
        <v>75</v>
      </c>
      <c r="J23" s="75">
        <v>234</v>
      </c>
      <c r="K23" s="176">
        <v>175.5</v>
      </c>
      <c r="L23" s="72">
        <v>315</v>
      </c>
      <c r="M23" s="244">
        <v>236.4</v>
      </c>
      <c r="N23" s="75">
        <v>132</v>
      </c>
      <c r="O23" s="77">
        <v>99</v>
      </c>
      <c r="P23" s="72">
        <v>231</v>
      </c>
      <c r="Q23" s="73">
        <v>173.25</v>
      </c>
      <c r="R23" s="75">
        <v>17</v>
      </c>
      <c r="S23" s="77">
        <v>12.75</v>
      </c>
      <c r="T23" s="72">
        <v>195</v>
      </c>
      <c r="U23" s="172">
        <v>146.25</v>
      </c>
      <c r="V23" s="75">
        <v>195</v>
      </c>
      <c r="W23" s="241">
        <v>146.25</v>
      </c>
      <c r="X23" s="72">
        <f t="shared" si="2"/>
        <v>1867</v>
      </c>
      <c r="Y23" s="168">
        <f t="shared" si="2"/>
        <v>1400.4</v>
      </c>
      <c r="Z23" s="71">
        <f t="shared" si="0"/>
        <v>186.7</v>
      </c>
      <c r="AA23" s="246">
        <f t="shared" si="0"/>
        <v>140.04000000000002</v>
      </c>
    </row>
    <row r="24" spans="1:27" ht="15.75" customHeight="1">
      <c r="A24" s="170" t="s">
        <v>144</v>
      </c>
      <c r="B24" s="356">
        <v>279</v>
      </c>
      <c r="C24" s="359">
        <v>220</v>
      </c>
      <c r="D24" s="72"/>
      <c r="E24" s="73"/>
      <c r="F24" s="75"/>
      <c r="G24" s="77"/>
      <c r="H24" s="72"/>
      <c r="I24" s="73"/>
      <c r="J24" s="75"/>
      <c r="K24" s="77"/>
      <c r="L24" s="72"/>
      <c r="M24" s="73"/>
      <c r="N24" s="75"/>
      <c r="O24" s="77"/>
      <c r="P24" s="72"/>
      <c r="Q24" s="73"/>
      <c r="R24" s="75"/>
      <c r="S24" s="77"/>
      <c r="T24" s="72"/>
      <c r="U24" s="73"/>
      <c r="V24" s="75"/>
      <c r="W24" s="77"/>
      <c r="X24" s="167">
        <f>X25+X26+X27+X28+X29+X30+X31+X32+X33+X34+X35+X36+X37+X38+X39</f>
        <v>2805</v>
      </c>
      <c r="Y24" s="167">
        <f>Y25+Y26+Y27+Y28+Y29+Y30+Y31+Y32+Y33+Y34+Y35+Y36+Y37+Y38+Y39</f>
        <v>2213.06</v>
      </c>
      <c r="Z24" s="167">
        <f>Z25+Z26+Z27+Z28+Z29+Z30+Z31+Z32+Z33+Z34+Z35+Z36+Z37+Z38+Z39</f>
        <v>280.49999999999994</v>
      </c>
      <c r="AA24" s="167">
        <f>AA25+AA26+AA27+AA28+AA29+AA30+AA31+AA32+AA33+AA34+AA35+AA36+AA37+AA38+AA39</f>
        <v>221.306</v>
      </c>
    </row>
    <row r="25" spans="1:27" ht="15.75" customHeight="1">
      <c r="A25" s="173" t="s">
        <v>116</v>
      </c>
      <c r="B25" s="356"/>
      <c r="C25" s="359"/>
      <c r="D25" s="72">
        <v>1</v>
      </c>
      <c r="E25" s="73">
        <v>1</v>
      </c>
      <c r="F25" s="75">
        <v>2</v>
      </c>
      <c r="G25" s="77">
        <v>2</v>
      </c>
      <c r="H25" s="72">
        <v>2</v>
      </c>
      <c r="I25" s="73">
        <v>2</v>
      </c>
      <c r="J25" s="75">
        <v>1</v>
      </c>
      <c r="K25" s="77">
        <v>1</v>
      </c>
      <c r="L25" s="72">
        <v>4</v>
      </c>
      <c r="M25" s="73">
        <v>4</v>
      </c>
      <c r="N25" s="75">
        <v>1</v>
      </c>
      <c r="O25" s="77">
        <v>1</v>
      </c>
      <c r="P25" s="72">
        <v>2</v>
      </c>
      <c r="Q25" s="73">
        <v>2</v>
      </c>
      <c r="R25" s="75">
        <v>4</v>
      </c>
      <c r="S25" s="77">
        <v>4</v>
      </c>
      <c r="T25" s="72">
        <v>2</v>
      </c>
      <c r="U25" s="73">
        <v>2</v>
      </c>
      <c r="V25" s="75">
        <v>1</v>
      </c>
      <c r="W25" s="77">
        <v>1</v>
      </c>
      <c r="X25" s="167">
        <f aca="true" t="shared" si="3" ref="X25:Y39">V25+T25+R25+P25+N25+L25+J25+H25+F25+D25</f>
        <v>20</v>
      </c>
      <c r="Y25" s="168">
        <f t="shared" si="3"/>
        <v>20</v>
      </c>
      <c r="Z25" s="71">
        <f t="shared" si="0"/>
        <v>2</v>
      </c>
      <c r="AA25" s="246">
        <f t="shared" si="0"/>
        <v>2</v>
      </c>
    </row>
    <row r="26" spans="1:27" ht="15.75" customHeight="1">
      <c r="A26" s="174" t="s">
        <v>396</v>
      </c>
      <c r="B26" s="356"/>
      <c r="C26" s="359"/>
      <c r="D26" s="178">
        <v>101</v>
      </c>
      <c r="E26" s="179">
        <v>80.8</v>
      </c>
      <c r="F26" s="180">
        <v>32</v>
      </c>
      <c r="G26" s="181">
        <v>25.6</v>
      </c>
      <c r="H26" s="178">
        <v>94</v>
      </c>
      <c r="I26" s="179">
        <v>75.2</v>
      </c>
      <c r="J26" s="180">
        <v>114</v>
      </c>
      <c r="K26" s="181">
        <v>81.2</v>
      </c>
      <c r="L26" s="178">
        <v>63</v>
      </c>
      <c r="M26" s="179">
        <v>50.4</v>
      </c>
      <c r="N26" s="180">
        <v>111</v>
      </c>
      <c r="O26" s="181">
        <v>88.8</v>
      </c>
      <c r="P26" s="178">
        <v>67</v>
      </c>
      <c r="Q26" s="179">
        <v>53.6</v>
      </c>
      <c r="R26" s="180">
        <v>117</v>
      </c>
      <c r="S26" s="181">
        <v>93.6</v>
      </c>
      <c r="T26" s="178">
        <v>98</v>
      </c>
      <c r="U26" s="179">
        <v>65.2</v>
      </c>
      <c r="V26" s="180">
        <v>83</v>
      </c>
      <c r="W26" s="181">
        <v>66.4</v>
      </c>
      <c r="X26" s="72">
        <f t="shared" si="3"/>
        <v>880</v>
      </c>
      <c r="Y26" s="73">
        <f t="shared" si="3"/>
        <v>680.8</v>
      </c>
      <c r="Z26" s="76">
        <f t="shared" si="0"/>
        <v>88</v>
      </c>
      <c r="AA26" s="246">
        <f t="shared" si="0"/>
        <v>68.08</v>
      </c>
    </row>
    <row r="27" spans="1:27" ht="16.5" customHeight="1">
      <c r="A27" s="177" t="s">
        <v>397</v>
      </c>
      <c r="B27" s="356"/>
      <c r="C27" s="359"/>
      <c r="D27" s="178"/>
      <c r="E27" s="179"/>
      <c r="F27" s="180"/>
      <c r="G27" s="181"/>
      <c r="H27" s="178"/>
      <c r="I27" s="179"/>
      <c r="J27" s="180"/>
      <c r="K27" s="181"/>
      <c r="L27" s="178"/>
      <c r="M27" s="179"/>
      <c r="N27" s="180"/>
      <c r="O27" s="181"/>
      <c r="P27" s="178"/>
      <c r="Q27" s="179"/>
      <c r="R27" s="180"/>
      <c r="S27" s="181"/>
      <c r="T27" s="178"/>
      <c r="U27" s="179"/>
      <c r="V27" s="180"/>
      <c r="W27" s="181"/>
      <c r="X27" s="178">
        <f t="shared" si="3"/>
        <v>0</v>
      </c>
      <c r="Y27" s="179">
        <f t="shared" si="3"/>
        <v>0</v>
      </c>
      <c r="Z27" s="182">
        <f t="shared" si="0"/>
        <v>0</v>
      </c>
      <c r="AA27" s="247">
        <f t="shared" si="0"/>
        <v>0</v>
      </c>
    </row>
    <row r="28" spans="1:27" ht="16.5" customHeight="1">
      <c r="A28" s="169" t="s">
        <v>117</v>
      </c>
      <c r="B28" s="356"/>
      <c r="C28" s="359"/>
      <c r="D28" s="72">
        <v>44</v>
      </c>
      <c r="E28" s="172">
        <v>36.96</v>
      </c>
      <c r="F28" s="75">
        <v>49</v>
      </c>
      <c r="G28" s="183">
        <v>41.16</v>
      </c>
      <c r="H28" s="72">
        <v>8</v>
      </c>
      <c r="I28" s="172">
        <v>6.72</v>
      </c>
      <c r="J28" s="75">
        <v>49</v>
      </c>
      <c r="K28" s="183">
        <v>41.16</v>
      </c>
      <c r="L28" s="72">
        <v>48</v>
      </c>
      <c r="M28" s="239">
        <v>40.32</v>
      </c>
      <c r="N28" s="75">
        <v>26</v>
      </c>
      <c r="O28" s="77">
        <v>21.84</v>
      </c>
      <c r="P28" s="72">
        <v>57</v>
      </c>
      <c r="Q28" s="73">
        <v>47.88</v>
      </c>
      <c r="R28" s="75">
        <v>27</v>
      </c>
      <c r="S28" s="77">
        <v>22.68</v>
      </c>
      <c r="T28" s="72">
        <v>43</v>
      </c>
      <c r="U28" s="73">
        <v>36.12</v>
      </c>
      <c r="V28" s="75">
        <v>68</v>
      </c>
      <c r="W28" s="183">
        <v>57.12</v>
      </c>
      <c r="X28" s="167">
        <f t="shared" si="3"/>
        <v>419</v>
      </c>
      <c r="Y28" s="168">
        <f t="shared" si="3"/>
        <v>351.96</v>
      </c>
      <c r="Z28" s="71">
        <f t="shared" si="0"/>
        <v>41.9</v>
      </c>
      <c r="AA28" s="246">
        <f t="shared" si="0"/>
        <v>35.196</v>
      </c>
    </row>
    <row r="29" spans="1:27" ht="16.5" customHeight="1">
      <c r="A29" s="169" t="s">
        <v>174</v>
      </c>
      <c r="B29" s="356"/>
      <c r="C29" s="359"/>
      <c r="D29" s="72">
        <v>16</v>
      </c>
      <c r="E29" s="73">
        <v>12.8</v>
      </c>
      <c r="F29" s="75">
        <v>63</v>
      </c>
      <c r="G29" s="176">
        <v>50.4</v>
      </c>
      <c r="H29" s="72">
        <v>162</v>
      </c>
      <c r="I29" s="73">
        <v>116.2</v>
      </c>
      <c r="J29" s="75">
        <v>59</v>
      </c>
      <c r="K29" s="77">
        <v>47.2</v>
      </c>
      <c r="L29" s="72">
        <v>150</v>
      </c>
      <c r="M29" s="73">
        <v>120</v>
      </c>
      <c r="N29" s="75">
        <v>50</v>
      </c>
      <c r="O29" s="77">
        <v>40</v>
      </c>
      <c r="P29" s="72">
        <v>237</v>
      </c>
      <c r="Q29" s="73">
        <v>189.6</v>
      </c>
      <c r="R29" s="75">
        <v>25</v>
      </c>
      <c r="S29" s="77">
        <v>20</v>
      </c>
      <c r="T29" s="72"/>
      <c r="U29" s="73"/>
      <c r="V29" s="75">
        <v>184</v>
      </c>
      <c r="W29" s="242">
        <v>132</v>
      </c>
      <c r="X29" s="167">
        <f t="shared" si="3"/>
        <v>946</v>
      </c>
      <c r="Y29" s="168">
        <f t="shared" si="3"/>
        <v>728.2</v>
      </c>
      <c r="Z29" s="71">
        <f t="shared" si="0"/>
        <v>94.6</v>
      </c>
      <c r="AA29" s="246">
        <f t="shared" si="0"/>
        <v>72.82000000000001</v>
      </c>
    </row>
    <row r="30" spans="1:27" ht="17.25" customHeight="1">
      <c r="A30" s="174" t="s">
        <v>398</v>
      </c>
      <c r="B30" s="356"/>
      <c r="C30" s="359"/>
      <c r="D30" s="72">
        <v>16</v>
      </c>
      <c r="E30" s="73">
        <v>12.8</v>
      </c>
      <c r="F30" s="75">
        <v>82</v>
      </c>
      <c r="G30" s="77">
        <v>60.2</v>
      </c>
      <c r="H30" s="178">
        <v>73</v>
      </c>
      <c r="I30" s="179">
        <v>58.5</v>
      </c>
      <c r="J30" s="75"/>
      <c r="K30" s="77"/>
      <c r="L30" s="72">
        <v>73</v>
      </c>
      <c r="M30" s="73">
        <v>58.5</v>
      </c>
      <c r="N30" s="75">
        <v>73</v>
      </c>
      <c r="O30" s="77">
        <v>58.4</v>
      </c>
      <c r="P30" s="178">
        <v>16</v>
      </c>
      <c r="Q30" s="179">
        <v>12.8</v>
      </c>
      <c r="R30" s="75">
        <v>69</v>
      </c>
      <c r="S30" s="77">
        <v>55.2</v>
      </c>
      <c r="T30" s="72"/>
      <c r="U30" s="73"/>
      <c r="V30" s="75"/>
      <c r="W30" s="77"/>
      <c r="X30" s="72">
        <f t="shared" si="3"/>
        <v>402</v>
      </c>
      <c r="Y30" s="73">
        <f t="shared" si="3"/>
        <v>316.40000000000003</v>
      </c>
      <c r="Z30" s="76">
        <f t="shared" si="0"/>
        <v>40.2</v>
      </c>
      <c r="AA30" s="246">
        <f t="shared" si="0"/>
        <v>31.640000000000004</v>
      </c>
    </row>
    <row r="31" spans="1:27" ht="15.75" customHeight="1">
      <c r="A31" s="177" t="s">
        <v>346</v>
      </c>
      <c r="B31" s="356"/>
      <c r="C31" s="359"/>
      <c r="D31" s="178"/>
      <c r="E31" s="179"/>
      <c r="F31" s="180"/>
      <c r="G31" s="181"/>
      <c r="H31" s="178"/>
      <c r="I31" s="179"/>
      <c r="J31" s="180"/>
      <c r="K31" s="181"/>
      <c r="L31" s="178"/>
      <c r="M31" s="179"/>
      <c r="N31" s="180"/>
      <c r="O31" s="181"/>
      <c r="P31" s="178"/>
      <c r="Q31" s="179"/>
      <c r="R31" s="180"/>
      <c r="S31" s="181"/>
      <c r="T31" s="178"/>
      <c r="U31" s="179"/>
      <c r="V31" s="180"/>
      <c r="W31" s="181"/>
      <c r="X31" s="178">
        <f t="shared" si="3"/>
        <v>0</v>
      </c>
      <c r="Y31" s="179">
        <f t="shared" si="3"/>
        <v>0</v>
      </c>
      <c r="Z31" s="182">
        <f t="shared" si="0"/>
        <v>0</v>
      </c>
      <c r="AA31" s="247">
        <f t="shared" si="0"/>
        <v>0</v>
      </c>
    </row>
    <row r="32" spans="1:27" ht="16.5" customHeight="1">
      <c r="A32" s="177" t="s">
        <v>114</v>
      </c>
      <c r="B32" s="356"/>
      <c r="C32" s="359"/>
      <c r="D32" s="178"/>
      <c r="E32" s="179"/>
      <c r="F32" s="180"/>
      <c r="G32" s="181"/>
      <c r="H32" s="178"/>
      <c r="I32" s="179"/>
      <c r="J32" s="180"/>
      <c r="K32" s="181"/>
      <c r="L32" s="178"/>
      <c r="M32" s="179"/>
      <c r="N32" s="180"/>
      <c r="O32" s="181"/>
      <c r="P32" s="178"/>
      <c r="Q32" s="179"/>
      <c r="R32" s="180"/>
      <c r="S32" s="181"/>
      <c r="T32" s="178"/>
      <c r="U32" s="179"/>
      <c r="V32" s="180"/>
      <c r="W32" s="181"/>
      <c r="X32" s="178">
        <f t="shared" si="3"/>
        <v>0</v>
      </c>
      <c r="Y32" s="179">
        <f t="shared" si="3"/>
        <v>0</v>
      </c>
      <c r="Z32" s="182">
        <f t="shared" si="0"/>
        <v>0</v>
      </c>
      <c r="AA32" s="247">
        <f t="shared" si="0"/>
        <v>0</v>
      </c>
    </row>
    <row r="33" spans="1:27" ht="15.75" customHeight="1">
      <c r="A33" s="169" t="s">
        <v>113</v>
      </c>
      <c r="B33" s="356"/>
      <c r="C33" s="359"/>
      <c r="D33" s="72"/>
      <c r="E33" s="73"/>
      <c r="F33" s="75"/>
      <c r="G33" s="77"/>
      <c r="H33" s="72"/>
      <c r="I33" s="73"/>
      <c r="J33" s="75"/>
      <c r="K33" s="77"/>
      <c r="L33" s="72"/>
      <c r="M33" s="73"/>
      <c r="N33" s="72"/>
      <c r="O33" s="73"/>
      <c r="P33" s="72"/>
      <c r="Q33" s="73"/>
      <c r="R33" s="75"/>
      <c r="S33" s="77"/>
      <c r="T33" s="72"/>
      <c r="U33" s="73"/>
      <c r="V33" s="75"/>
      <c r="W33" s="77"/>
      <c r="X33" s="72">
        <f t="shared" si="3"/>
        <v>0</v>
      </c>
      <c r="Y33" s="73">
        <f t="shared" si="3"/>
        <v>0</v>
      </c>
      <c r="Z33" s="76">
        <f t="shared" si="0"/>
        <v>0</v>
      </c>
      <c r="AA33" s="246">
        <f t="shared" si="0"/>
        <v>0</v>
      </c>
    </row>
    <row r="34" spans="1:27" ht="16.5" customHeight="1">
      <c r="A34" s="177" t="s">
        <v>175</v>
      </c>
      <c r="B34" s="356"/>
      <c r="C34" s="359"/>
      <c r="D34" s="178"/>
      <c r="E34" s="179"/>
      <c r="F34" s="180"/>
      <c r="G34" s="181"/>
      <c r="H34" s="178"/>
      <c r="I34" s="179"/>
      <c r="J34" s="180"/>
      <c r="K34" s="181"/>
      <c r="L34" s="178"/>
      <c r="M34" s="179"/>
      <c r="N34" s="180"/>
      <c r="O34" s="181"/>
      <c r="P34" s="178"/>
      <c r="Q34" s="179"/>
      <c r="R34" s="180"/>
      <c r="S34" s="181"/>
      <c r="T34" s="178"/>
      <c r="U34" s="179"/>
      <c r="V34" s="180"/>
      <c r="W34" s="181"/>
      <c r="X34" s="178">
        <f t="shared" si="3"/>
        <v>0</v>
      </c>
      <c r="Y34" s="179">
        <f t="shared" si="3"/>
        <v>0</v>
      </c>
      <c r="Z34" s="182">
        <f t="shared" si="0"/>
        <v>0</v>
      </c>
      <c r="AA34" s="247">
        <f t="shared" si="0"/>
        <v>0</v>
      </c>
    </row>
    <row r="35" spans="1:27" ht="16.5" customHeight="1">
      <c r="A35" s="169" t="s">
        <v>115</v>
      </c>
      <c r="B35" s="356"/>
      <c r="C35" s="359"/>
      <c r="D35" s="72">
        <v>1</v>
      </c>
      <c r="E35" s="73">
        <v>0.8</v>
      </c>
      <c r="F35" s="72">
        <v>1</v>
      </c>
      <c r="G35" s="73">
        <v>0.8</v>
      </c>
      <c r="H35" s="72">
        <v>1</v>
      </c>
      <c r="I35" s="73">
        <v>0.8</v>
      </c>
      <c r="J35" s="75">
        <v>4</v>
      </c>
      <c r="K35" s="77">
        <v>3.2</v>
      </c>
      <c r="L35" s="72">
        <v>1</v>
      </c>
      <c r="M35" s="73">
        <v>0.8</v>
      </c>
      <c r="N35" s="75">
        <v>1</v>
      </c>
      <c r="O35" s="77">
        <v>0.8</v>
      </c>
      <c r="P35" s="72">
        <v>4</v>
      </c>
      <c r="Q35" s="73">
        <v>3.2</v>
      </c>
      <c r="R35" s="75">
        <v>1</v>
      </c>
      <c r="S35" s="73">
        <v>0.8</v>
      </c>
      <c r="T35" s="72">
        <v>1</v>
      </c>
      <c r="U35" s="73">
        <v>0.8</v>
      </c>
      <c r="V35" s="75">
        <v>4</v>
      </c>
      <c r="W35" s="77">
        <v>3.2</v>
      </c>
      <c r="X35" s="167">
        <f t="shared" si="3"/>
        <v>19</v>
      </c>
      <c r="Y35" s="168">
        <f t="shared" si="3"/>
        <v>15.200000000000003</v>
      </c>
      <c r="Z35" s="71">
        <f t="shared" si="0"/>
        <v>1.9</v>
      </c>
      <c r="AA35" s="246">
        <f t="shared" si="0"/>
        <v>1.5200000000000002</v>
      </c>
    </row>
    <row r="36" spans="1:27" ht="15.75" customHeight="1">
      <c r="A36" s="169" t="s">
        <v>234</v>
      </c>
      <c r="B36" s="356"/>
      <c r="C36" s="359"/>
      <c r="D36" s="72">
        <v>2</v>
      </c>
      <c r="E36" s="73">
        <v>1.5</v>
      </c>
      <c r="F36" s="72">
        <v>2</v>
      </c>
      <c r="G36" s="73">
        <v>1.5</v>
      </c>
      <c r="H36" s="72">
        <v>2</v>
      </c>
      <c r="I36" s="73">
        <v>1.5</v>
      </c>
      <c r="J36" s="72">
        <v>2</v>
      </c>
      <c r="K36" s="77">
        <v>1.5</v>
      </c>
      <c r="L36" s="72">
        <v>2</v>
      </c>
      <c r="M36" s="73">
        <v>1.5</v>
      </c>
      <c r="N36" s="75">
        <v>2</v>
      </c>
      <c r="O36" s="77">
        <v>1.5</v>
      </c>
      <c r="P36" s="72">
        <v>2</v>
      </c>
      <c r="Q36" s="73">
        <v>1.5</v>
      </c>
      <c r="R36" s="75">
        <v>2</v>
      </c>
      <c r="S36" s="73">
        <v>1.5</v>
      </c>
      <c r="T36" s="72">
        <v>2</v>
      </c>
      <c r="U36" s="73">
        <v>1.5</v>
      </c>
      <c r="V36" s="72">
        <v>2</v>
      </c>
      <c r="W36" s="73">
        <v>1.5</v>
      </c>
      <c r="X36" s="167">
        <f t="shared" si="3"/>
        <v>20</v>
      </c>
      <c r="Y36" s="168">
        <f t="shared" si="3"/>
        <v>15</v>
      </c>
      <c r="Z36" s="71">
        <f t="shared" si="0"/>
        <v>2</v>
      </c>
      <c r="AA36" s="246">
        <f t="shared" si="0"/>
        <v>1.5</v>
      </c>
    </row>
    <row r="37" spans="1:27" ht="15.75" customHeight="1">
      <c r="A37" s="177" t="s">
        <v>349</v>
      </c>
      <c r="B37" s="356"/>
      <c r="C37" s="359"/>
      <c r="D37" s="178">
        <v>1.5</v>
      </c>
      <c r="E37" s="179">
        <v>1.2</v>
      </c>
      <c r="F37" s="180">
        <v>1.5</v>
      </c>
      <c r="G37" s="181">
        <v>1.2</v>
      </c>
      <c r="H37" s="178">
        <v>1.5</v>
      </c>
      <c r="I37" s="179">
        <v>1.2</v>
      </c>
      <c r="J37" s="180">
        <v>1.5</v>
      </c>
      <c r="K37" s="181">
        <v>1.2</v>
      </c>
      <c r="L37" s="180">
        <v>1.5</v>
      </c>
      <c r="M37" s="181">
        <v>1.2</v>
      </c>
      <c r="N37" s="180">
        <v>1.5</v>
      </c>
      <c r="O37" s="181">
        <v>1.2</v>
      </c>
      <c r="P37" s="180">
        <v>1.5</v>
      </c>
      <c r="Q37" s="181">
        <v>1.2</v>
      </c>
      <c r="R37" s="180">
        <v>1.5</v>
      </c>
      <c r="S37" s="181">
        <v>1.2</v>
      </c>
      <c r="T37" s="180">
        <v>1.5</v>
      </c>
      <c r="U37" s="181">
        <v>1.2</v>
      </c>
      <c r="V37" s="180">
        <v>1.5</v>
      </c>
      <c r="W37" s="181">
        <v>1.2</v>
      </c>
      <c r="X37" s="178">
        <f t="shared" si="3"/>
        <v>15</v>
      </c>
      <c r="Y37" s="179">
        <f t="shared" si="3"/>
        <v>11.999999999999998</v>
      </c>
      <c r="Z37" s="182">
        <f aca="true" t="shared" si="4" ref="Z37:AA68">X37/10</f>
        <v>1.5</v>
      </c>
      <c r="AA37" s="247">
        <f t="shared" si="4"/>
        <v>1.1999999999999997</v>
      </c>
    </row>
    <row r="38" spans="1:27" ht="16.5" customHeight="1">
      <c r="A38" s="169" t="s">
        <v>118</v>
      </c>
      <c r="B38" s="356"/>
      <c r="C38" s="359"/>
      <c r="D38" s="72"/>
      <c r="E38" s="73"/>
      <c r="F38" s="75"/>
      <c r="G38" s="77"/>
      <c r="H38" s="72"/>
      <c r="I38" s="73"/>
      <c r="J38" s="75"/>
      <c r="K38" s="77"/>
      <c r="L38" s="72"/>
      <c r="M38" s="73"/>
      <c r="N38" s="75"/>
      <c r="O38" s="77"/>
      <c r="P38" s="72"/>
      <c r="Q38" s="73"/>
      <c r="R38" s="75"/>
      <c r="S38" s="77"/>
      <c r="T38" s="72"/>
      <c r="U38" s="73"/>
      <c r="V38" s="75"/>
      <c r="W38" s="77"/>
      <c r="X38" s="167">
        <f t="shared" si="3"/>
        <v>0</v>
      </c>
      <c r="Y38" s="168">
        <f t="shared" si="3"/>
        <v>0</v>
      </c>
      <c r="Z38" s="71">
        <f t="shared" si="4"/>
        <v>0</v>
      </c>
      <c r="AA38" s="246">
        <f t="shared" si="4"/>
        <v>0</v>
      </c>
    </row>
    <row r="39" spans="1:27" ht="16.5" customHeight="1">
      <c r="A39" s="169" t="s">
        <v>176</v>
      </c>
      <c r="B39" s="357"/>
      <c r="C39" s="360"/>
      <c r="D39" s="72"/>
      <c r="E39" s="73"/>
      <c r="F39" s="75"/>
      <c r="G39" s="77"/>
      <c r="H39" s="72"/>
      <c r="I39" s="73"/>
      <c r="J39" s="75"/>
      <c r="K39" s="77"/>
      <c r="L39" s="72">
        <v>10</v>
      </c>
      <c r="M39" s="239">
        <v>6.5</v>
      </c>
      <c r="N39" s="75"/>
      <c r="O39" s="77"/>
      <c r="P39" s="72"/>
      <c r="Q39" s="73"/>
      <c r="R39" s="75"/>
      <c r="S39" s="77"/>
      <c r="T39" s="72">
        <v>64</v>
      </c>
      <c r="U39" s="73">
        <v>60.5</v>
      </c>
      <c r="V39" s="72">
        <v>10</v>
      </c>
      <c r="W39" s="239">
        <v>6.5</v>
      </c>
      <c r="X39" s="167">
        <f t="shared" si="3"/>
        <v>84</v>
      </c>
      <c r="Y39" s="168">
        <f t="shared" si="3"/>
        <v>73.5</v>
      </c>
      <c r="Z39" s="71">
        <f t="shared" si="4"/>
        <v>8.4</v>
      </c>
      <c r="AA39" s="246">
        <f t="shared" si="4"/>
        <v>7.35</v>
      </c>
    </row>
    <row r="40" spans="1:27" ht="18" customHeight="1">
      <c r="A40" s="170" t="s">
        <v>177</v>
      </c>
      <c r="B40" s="355">
        <v>114</v>
      </c>
      <c r="C40" s="358">
        <v>100</v>
      </c>
      <c r="D40" s="72"/>
      <c r="E40" s="73"/>
      <c r="F40" s="75"/>
      <c r="G40" s="77"/>
      <c r="H40" s="72"/>
      <c r="I40" s="73"/>
      <c r="J40" s="75"/>
      <c r="K40" s="77"/>
      <c r="L40" s="72"/>
      <c r="M40" s="73"/>
      <c r="N40" s="75"/>
      <c r="O40" s="77"/>
      <c r="P40" s="72"/>
      <c r="Q40" s="73"/>
      <c r="R40" s="75"/>
      <c r="S40" s="77"/>
      <c r="T40" s="72"/>
      <c r="U40" s="73"/>
      <c r="V40" s="75"/>
      <c r="W40" s="77"/>
      <c r="X40" s="72">
        <f>X41+X42+X43+X46+X47</f>
        <v>1186</v>
      </c>
      <c r="Y40" s="184">
        <f>Y41+Y42+Y43+Y46+Y47</f>
        <v>1000</v>
      </c>
      <c r="Z40" s="71">
        <f t="shared" si="4"/>
        <v>118.6</v>
      </c>
      <c r="AA40" s="291">
        <f t="shared" si="4"/>
        <v>100</v>
      </c>
    </row>
    <row r="41" spans="1:27" ht="17.25" customHeight="1">
      <c r="A41" s="169" t="s">
        <v>119</v>
      </c>
      <c r="B41" s="356"/>
      <c r="C41" s="359"/>
      <c r="D41" s="72">
        <v>114</v>
      </c>
      <c r="E41" s="73">
        <v>100</v>
      </c>
      <c r="F41" s="75"/>
      <c r="G41" s="183"/>
      <c r="H41" s="72"/>
      <c r="I41" s="73"/>
      <c r="J41" s="75"/>
      <c r="K41" s="77"/>
      <c r="L41" s="72">
        <v>114</v>
      </c>
      <c r="M41" s="73">
        <v>100</v>
      </c>
      <c r="N41" s="75">
        <v>114</v>
      </c>
      <c r="O41" s="77">
        <v>100</v>
      </c>
      <c r="P41" s="72"/>
      <c r="Q41" s="73"/>
      <c r="R41" s="75"/>
      <c r="S41" s="77"/>
      <c r="T41" s="72"/>
      <c r="U41" s="73"/>
      <c r="V41" s="75">
        <v>114</v>
      </c>
      <c r="W41" s="77">
        <v>100</v>
      </c>
      <c r="X41" s="167">
        <f aca="true" t="shared" si="5" ref="X41:Y56">V41+T41+R41+P41+N41+L41+J41+H41+F41+D41</f>
        <v>456</v>
      </c>
      <c r="Y41" s="168">
        <f t="shared" si="5"/>
        <v>400</v>
      </c>
      <c r="Z41" s="71">
        <f t="shared" si="4"/>
        <v>45.6</v>
      </c>
      <c r="AA41" s="246">
        <f t="shared" si="4"/>
        <v>40</v>
      </c>
    </row>
    <row r="42" spans="1:27" ht="15.75" customHeight="1">
      <c r="A42" s="169" t="s">
        <v>120</v>
      </c>
      <c r="B42" s="356"/>
      <c r="C42" s="359"/>
      <c r="D42" s="72"/>
      <c r="E42" s="73"/>
      <c r="F42" s="75">
        <v>111</v>
      </c>
      <c r="G42" s="176">
        <v>100</v>
      </c>
      <c r="H42" s="72"/>
      <c r="I42" s="73"/>
      <c r="J42" s="75">
        <v>111</v>
      </c>
      <c r="K42" s="176">
        <v>100</v>
      </c>
      <c r="L42" s="72"/>
      <c r="M42" s="73"/>
      <c r="N42" s="75"/>
      <c r="O42" s="77"/>
      <c r="P42" s="72">
        <v>111</v>
      </c>
      <c r="Q42" s="73">
        <v>100</v>
      </c>
      <c r="R42" s="75"/>
      <c r="S42" s="77"/>
      <c r="T42" s="72">
        <v>111</v>
      </c>
      <c r="U42" s="73">
        <v>100</v>
      </c>
      <c r="V42" s="75"/>
      <c r="W42" s="77"/>
      <c r="X42" s="167">
        <f t="shared" si="5"/>
        <v>444</v>
      </c>
      <c r="Y42" s="168">
        <f t="shared" si="5"/>
        <v>400</v>
      </c>
      <c r="Z42" s="71">
        <f t="shared" si="4"/>
        <v>44.4</v>
      </c>
      <c r="AA42" s="246">
        <f t="shared" si="4"/>
        <v>40</v>
      </c>
    </row>
    <row r="43" spans="1:27" ht="15" customHeight="1">
      <c r="A43" s="169" t="s">
        <v>178</v>
      </c>
      <c r="B43" s="356"/>
      <c r="C43" s="359"/>
      <c r="D43" s="72"/>
      <c r="E43" s="73"/>
      <c r="F43" s="75"/>
      <c r="G43" s="77"/>
      <c r="H43" s="72"/>
      <c r="I43" s="73"/>
      <c r="J43" s="75"/>
      <c r="K43" s="77"/>
      <c r="L43" s="72"/>
      <c r="M43" s="175"/>
      <c r="N43" s="75"/>
      <c r="O43" s="77"/>
      <c r="P43" s="72"/>
      <c r="Q43" s="73"/>
      <c r="R43" s="75"/>
      <c r="S43" s="77"/>
      <c r="T43" s="72"/>
      <c r="U43" s="73"/>
      <c r="V43" s="75"/>
      <c r="W43" s="77"/>
      <c r="X43" s="167">
        <f t="shared" si="5"/>
        <v>0</v>
      </c>
      <c r="Y43" s="168">
        <f t="shared" si="5"/>
        <v>0</v>
      </c>
      <c r="Z43" s="71">
        <f t="shared" si="4"/>
        <v>0</v>
      </c>
      <c r="AA43" s="246">
        <f t="shared" si="4"/>
        <v>0</v>
      </c>
    </row>
    <row r="44" spans="1:27" ht="15" customHeight="1">
      <c r="A44" s="169" t="s">
        <v>122</v>
      </c>
      <c r="B44" s="356"/>
      <c r="C44" s="359"/>
      <c r="D44" s="72">
        <v>7</v>
      </c>
      <c r="E44" s="73">
        <v>7</v>
      </c>
      <c r="F44" s="75"/>
      <c r="G44" s="77"/>
      <c r="H44" s="72"/>
      <c r="I44" s="73"/>
      <c r="J44" s="75">
        <v>10</v>
      </c>
      <c r="K44" s="77">
        <v>10</v>
      </c>
      <c r="L44" s="72"/>
      <c r="M44" s="73"/>
      <c r="N44" s="75">
        <v>7</v>
      </c>
      <c r="O44" s="77">
        <v>7</v>
      </c>
      <c r="P44" s="72">
        <v>10</v>
      </c>
      <c r="Q44" s="73">
        <v>10</v>
      </c>
      <c r="R44" s="75"/>
      <c r="S44" s="77"/>
      <c r="T44" s="72">
        <v>7</v>
      </c>
      <c r="U44" s="73">
        <v>7</v>
      </c>
      <c r="V44" s="75">
        <v>3</v>
      </c>
      <c r="W44" s="77">
        <v>3</v>
      </c>
      <c r="X44" s="167">
        <f t="shared" si="5"/>
        <v>44</v>
      </c>
      <c r="Y44" s="168">
        <f t="shared" si="5"/>
        <v>44</v>
      </c>
      <c r="Z44" s="71">
        <f t="shared" si="4"/>
        <v>4.4</v>
      </c>
      <c r="AA44" s="246">
        <f t="shared" si="4"/>
        <v>4.4</v>
      </c>
    </row>
    <row r="45" spans="1:27" ht="16.5" customHeight="1">
      <c r="A45" s="169" t="s">
        <v>123</v>
      </c>
      <c r="B45" s="356"/>
      <c r="C45" s="359"/>
      <c r="D45" s="72"/>
      <c r="E45" s="73"/>
      <c r="F45" s="75"/>
      <c r="G45" s="77"/>
      <c r="H45" s="72">
        <v>37</v>
      </c>
      <c r="I45" s="73">
        <v>37</v>
      </c>
      <c r="J45" s="75"/>
      <c r="K45" s="77"/>
      <c r="L45" s="72"/>
      <c r="M45" s="73"/>
      <c r="N45" s="75"/>
      <c r="O45" s="77"/>
      <c r="P45" s="72"/>
      <c r="Q45" s="73"/>
      <c r="R45" s="75">
        <v>20</v>
      </c>
      <c r="S45" s="77">
        <v>20</v>
      </c>
      <c r="T45" s="72"/>
      <c r="U45" s="73"/>
      <c r="V45" s="75"/>
      <c r="W45" s="77"/>
      <c r="X45" s="167">
        <f t="shared" si="5"/>
        <v>57</v>
      </c>
      <c r="Y45" s="168">
        <f t="shared" si="5"/>
        <v>57</v>
      </c>
      <c r="Z45" s="71">
        <f t="shared" si="4"/>
        <v>5.7</v>
      </c>
      <c r="AA45" s="246">
        <f t="shared" si="4"/>
        <v>5.7</v>
      </c>
    </row>
    <row r="46" spans="1:27" ht="15.75" customHeight="1">
      <c r="A46" s="169" t="s">
        <v>350</v>
      </c>
      <c r="B46" s="356"/>
      <c r="C46" s="359"/>
      <c r="D46" s="72"/>
      <c r="E46" s="73"/>
      <c r="F46" s="75"/>
      <c r="G46" s="77"/>
      <c r="H46" s="72">
        <v>136</v>
      </c>
      <c r="I46" s="172">
        <v>100</v>
      </c>
      <c r="J46" s="75"/>
      <c r="K46" s="77"/>
      <c r="L46" s="72"/>
      <c r="M46" s="73"/>
      <c r="N46" s="75"/>
      <c r="O46" s="77"/>
      <c r="P46" s="72"/>
      <c r="Q46" s="73"/>
      <c r="R46" s="75"/>
      <c r="S46" s="77"/>
      <c r="T46" s="72"/>
      <c r="U46" s="73"/>
      <c r="V46" s="75"/>
      <c r="W46" s="77"/>
      <c r="X46" s="167">
        <f t="shared" si="5"/>
        <v>136</v>
      </c>
      <c r="Y46" s="168">
        <f t="shared" si="5"/>
        <v>100</v>
      </c>
      <c r="Z46" s="71">
        <f t="shared" si="4"/>
        <v>13.6</v>
      </c>
      <c r="AA46" s="246">
        <f t="shared" si="4"/>
        <v>10</v>
      </c>
    </row>
    <row r="47" spans="1:27" ht="16.5" customHeight="1">
      <c r="A47" s="169" t="s">
        <v>121</v>
      </c>
      <c r="B47" s="357"/>
      <c r="C47" s="360"/>
      <c r="D47" s="72"/>
      <c r="E47" s="73"/>
      <c r="F47" s="75"/>
      <c r="G47" s="77"/>
      <c r="H47" s="72"/>
      <c r="I47" s="73"/>
      <c r="J47" s="75"/>
      <c r="K47" s="77"/>
      <c r="L47" s="72"/>
      <c r="M47" s="73"/>
      <c r="N47" s="75"/>
      <c r="O47" s="77"/>
      <c r="P47" s="72"/>
      <c r="Q47" s="73"/>
      <c r="R47" s="75">
        <v>150</v>
      </c>
      <c r="S47" s="77">
        <v>100</v>
      </c>
      <c r="T47" s="72"/>
      <c r="U47" s="73"/>
      <c r="V47" s="75"/>
      <c r="W47" s="176"/>
      <c r="X47" s="167">
        <f t="shared" si="5"/>
        <v>150</v>
      </c>
      <c r="Y47" s="168">
        <f t="shared" si="5"/>
        <v>100</v>
      </c>
      <c r="Z47" s="71">
        <f t="shared" si="4"/>
        <v>15</v>
      </c>
      <c r="AA47" s="246">
        <f t="shared" si="4"/>
        <v>10</v>
      </c>
    </row>
    <row r="48" spans="1:27" ht="28.5" customHeight="1">
      <c r="A48" s="166" t="s">
        <v>166</v>
      </c>
      <c r="B48" s="76">
        <v>50</v>
      </c>
      <c r="C48" s="143">
        <v>50</v>
      </c>
      <c r="D48" s="72"/>
      <c r="E48" s="73"/>
      <c r="F48" s="75">
        <v>180</v>
      </c>
      <c r="G48" s="77">
        <v>180</v>
      </c>
      <c r="H48" s="72">
        <v>180</v>
      </c>
      <c r="I48" s="73">
        <v>180</v>
      </c>
      <c r="J48" s="75"/>
      <c r="K48" s="77"/>
      <c r="L48" s="72"/>
      <c r="M48" s="73"/>
      <c r="N48" s="75"/>
      <c r="O48" s="77"/>
      <c r="P48" s="72"/>
      <c r="Q48" s="73"/>
      <c r="R48" s="75">
        <v>180</v>
      </c>
      <c r="S48" s="77">
        <v>180</v>
      </c>
      <c r="T48" s="72"/>
      <c r="U48" s="73"/>
      <c r="V48" s="75"/>
      <c r="W48" s="73"/>
      <c r="X48" s="167">
        <f t="shared" si="5"/>
        <v>540</v>
      </c>
      <c r="Y48" s="168">
        <f t="shared" si="5"/>
        <v>540</v>
      </c>
      <c r="Z48" s="71">
        <f t="shared" si="4"/>
        <v>54</v>
      </c>
      <c r="AA48" s="246">
        <f t="shared" si="4"/>
        <v>54</v>
      </c>
    </row>
    <row r="49" spans="1:27" ht="16.5" customHeight="1">
      <c r="A49" s="166" t="s">
        <v>179</v>
      </c>
      <c r="B49" s="76">
        <v>100</v>
      </c>
      <c r="C49" s="143">
        <v>100</v>
      </c>
      <c r="D49" s="72">
        <v>200</v>
      </c>
      <c r="E49" s="73">
        <v>200</v>
      </c>
      <c r="F49" s="75"/>
      <c r="G49" s="77"/>
      <c r="H49" s="72"/>
      <c r="I49" s="73"/>
      <c r="J49" s="75">
        <v>200</v>
      </c>
      <c r="K49" s="77">
        <v>200</v>
      </c>
      <c r="L49" s="72">
        <v>200</v>
      </c>
      <c r="M49" s="73">
        <v>200</v>
      </c>
      <c r="N49" s="75">
        <v>200</v>
      </c>
      <c r="O49" s="77">
        <v>200</v>
      </c>
      <c r="P49" s="72"/>
      <c r="Q49" s="73"/>
      <c r="R49" s="75"/>
      <c r="S49" s="77"/>
      <c r="T49" s="72"/>
      <c r="U49" s="73"/>
      <c r="V49" s="75">
        <v>200</v>
      </c>
      <c r="W49" s="77">
        <v>200</v>
      </c>
      <c r="X49" s="167">
        <f t="shared" si="5"/>
        <v>1000</v>
      </c>
      <c r="Y49" s="168">
        <f t="shared" si="5"/>
        <v>1000</v>
      </c>
      <c r="Z49" s="71">
        <f t="shared" si="4"/>
        <v>100</v>
      </c>
      <c r="AA49" s="246">
        <f t="shared" si="4"/>
        <v>100</v>
      </c>
    </row>
    <row r="50" spans="1:27" ht="15.75" customHeight="1">
      <c r="A50" s="166" t="s">
        <v>124</v>
      </c>
      <c r="B50" s="76">
        <v>30</v>
      </c>
      <c r="C50" s="143">
        <v>30</v>
      </c>
      <c r="D50" s="72">
        <v>27</v>
      </c>
      <c r="E50" s="73">
        <v>27</v>
      </c>
      <c r="F50" s="75">
        <v>26</v>
      </c>
      <c r="G50" s="77">
        <v>26</v>
      </c>
      <c r="H50" s="72">
        <v>55</v>
      </c>
      <c r="I50" s="73">
        <v>55</v>
      </c>
      <c r="J50" s="75">
        <v>23</v>
      </c>
      <c r="K50" s="77">
        <v>23</v>
      </c>
      <c r="L50" s="72">
        <v>21</v>
      </c>
      <c r="M50" s="73">
        <v>21</v>
      </c>
      <c r="N50" s="75">
        <v>31</v>
      </c>
      <c r="O50" s="77">
        <v>31</v>
      </c>
      <c r="P50" s="72">
        <v>27</v>
      </c>
      <c r="Q50" s="73">
        <v>27</v>
      </c>
      <c r="R50" s="75">
        <v>45</v>
      </c>
      <c r="S50" s="77">
        <v>45</v>
      </c>
      <c r="T50" s="72">
        <v>23</v>
      </c>
      <c r="U50" s="73">
        <v>23</v>
      </c>
      <c r="V50" s="75">
        <v>22</v>
      </c>
      <c r="W50" s="77">
        <v>22</v>
      </c>
      <c r="X50" s="167">
        <f t="shared" si="5"/>
        <v>300</v>
      </c>
      <c r="Y50" s="168">
        <f t="shared" si="5"/>
        <v>300</v>
      </c>
      <c r="Z50" s="71">
        <f t="shared" si="4"/>
        <v>30</v>
      </c>
      <c r="AA50" s="246">
        <f t="shared" si="4"/>
        <v>30</v>
      </c>
    </row>
    <row r="51" spans="1:27" ht="18" customHeight="1">
      <c r="A51" s="166" t="s">
        <v>125</v>
      </c>
      <c r="B51" s="76">
        <v>1.2</v>
      </c>
      <c r="C51" s="143">
        <v>1.2</v>
      </c>
      <c r="D51" s="72"/>
      <c r="E51" s="73"/>
      <c r="F51" s="75">
        <v>3</v>
      </c>
      <c r="G51" s="77">
        <v>3</v>
      </c>
      <c r="H51" s="72"/>
      <c r="I51" s="73"/>
      <c r="J51" s="75"/>
      <c r="K51" s="77"/>
      <c r="L51" s="72">
        <v>3</v>
      </c>
      <c r="M51" s="73">
        <v>3</v>
      </c>
      <c r="N51" s="75"/>
      <c r="O51" s="77"/>
      <c r="P51" s="72">
        <v>3</v>
      </c>
      <c r="Q51" s="73">
        <v>3</v>
      </c>
      <c r="R51" s="75"/>
      <c r="S51" s="77"/>
      <c r="T51" s="72"/>
      <c r="U51" s="73"/>
      <c r="V51" s="75">
        <v>3</v>
      </c>
      <c r="W51" s="77">
        <v>3</v>
      </c>
      <c r="X51" s="167">
        <f t="shared" si="5"/>
        <v>12</v>
      </c>
      <c r="Y51" s="168">
        <f t="shared" si="5"/>
        <v>12</v>
      </c>
      <c r="Z51" s="71">
        <f t="shared" si="4"/>
        <v>1.2</v>
      </c>
      <c r="AA51" s="246">
        <f t="shared" si="4"/>
        <v>1.2</v>
      </c>
    </row>
    <row r="52" spans="1:27" ht="15" customHeight="1">
      <c r="A52" s="166" t="s">
        <v>126</v>
      </c>
      <c r="B52" s="76">
        <v>0.6</v>
      </c>
      <c r="C52" s="143">
        <v>0.6</v>
      </c>
      <c r="D52" s="72"/>
      <c r="E52" s="73"/>
      <c r="F52" s="75"/>
      <c r="G52" s="77"/>
      <c r="H52" s="72">
        <v>3</v>
      </c>
      <c r="I52" s="73">
        <v>3</v>
      </c>
      <c r="J52" s="75"/>
      <c r="K52" s="77"/>
      <c r="L52" s="72"/>
      <c r="M52" s="73"/>
      <c r="N52" s="75"/>
      <c r="O52" s="77"/>
      <c r="P52" s="72"/>
      <c r="Q52" s="73"/>
      <c r="R52" s="75">
        <v>3</v>
      </c>
      <c r="S52" s="77">
        <v>3</v>
      </c>
      <c r="T52" s="72"/>
      <c r="U52" s="73"/>
      <c r="V52" s="75"/>
      <c r="W52" s="77"/>
      <c r="X52" s="167">
        <f t="shared" si="5"/>
        <v>6</v>
      </c>
      <c r="Y52" s="168">
        <f t="shared" si="5"/>
        <v>6</v>
      </c>
      <c r="Z52" s="71">
        <f t="shared" si="4"/>
        <v>0.6</v>
      </c>
      <c r="AA52" s="246">
        <f t="shared" si="4"/>
        <v>0.6</v>
      </c>
    </row>
    <row r="53" spans="1:27" ht="15.75" customHeight="1">
      <c r="A53" s="166" t="s">
        <v>127</v>
      </c>
      <c r="B53" s="76">
        <v>0.6</v>
      </c>
      <c r="C53" s="143">
        <v>0.6</v>
      </c>
      <c r="D53" s="72">
        <v>0.86</v>
      </c>
      <c r="E53" s="73">
        <v>0.86</v>
      </c>
      <c r="F53" s="75">
        <v>0.43</v>
      </c>
      <c r="G53" s="77">
        <v>0.43</v>
      </c>
      <c r="H53" s="72">
        <v>0.43</v>
      </c>
      <c r="I53" s="73">
        <v>0.43</v>
      </c>
      <c r="J53" s="75">
        <v>0.86</v>
      </c>
      <c r="K53" s="77">
        <v>0.86</v>
      </c>
      <c r="L53" s="72">
        <v>0.43</v>
      </c>
      <c r="M53" s="73">
        <v>0.43</v>
      </c>
      <c r="N53" s="75">
        <v>0.86</v>
      </c>
      <c r="O53" s="77">
        <v>0.86</v>
      </c>
      <c r="P53" s="72">
        <v>0.43</v>
      </c>
      <c r="Q53" s="73">
        <v>0.43</v>
      </c>
      <c r="R53" s="75">
        <v>0.43</v>
      </c>
      <c r="S53" s="77">
        <v>0.43</v>
      </c>
      <c r="T53" s="72">
        <v>0.86</v>
      </c>
      <c r="U53" s="73">
        <v>0.86</v>
      </c>
      <c r="V53" s="75">
        <v>0.43</v>
      </c>
      <c r="W53" s="77">
        <v>0.43</v>
      </c>
      <c r="X53" s="167">
        <f t="shared" si="5"/>
        <v>6.02</v>
      </c>
      <c r="Y53" s="168">
        <f t="shared" si="5"/>
        <v>6.02</v>
      </c>
      <c r="Z53" s="71">
        <f t="shared" si="4"/>
        <v>0.602</v>
      </c>
      <c r="AA53" s="246">
        <f t="shared" si="4"/>
        <v>0.602</v>
      </c>
    </row>
    <row r="54" spans="1:27" ht="16.5" customHeight="1">
      <c r="A54" s="166" t="s">
        <v>128</v>
      </c>
      <c r="B54" s="245">
        <v>60.5</v>
      </c>
      <c r="C54" s="143">
        <v>55</v>
      </c>
      <c r="D54" s="72">
        <v>96</v>
      </c>
      <c r="E54" s="172">
        <v>87.36</v>
      </c>
      <c r="F54" s="75">
        <v>87</v>
      </c>
      <c r="G54" s="183">
        <v>79.17</v>
      </c>
      <c r="H54" s="72"/>
      <c r="I54" s="73"/>
      <c r="J54" s="75">
        <v>25</v>
      </c>
      <c r="K54" s="183">
        <v>22.75</v>
      </c>
      <c r="L54" s="72">
        <v>99</v>
      </c>
      <c r="M54" s="172">
        <v>90.09</v>
      </c>
      <c r="N54" s="75">
        <v>87</v>
      </c>
      <c r="O54" s="77">
        <v>79.17</v>
      </c>
      <c r="P54" s="72">
        <v>87</v>
      </c>
      <c r="Q54" s="73">
        <v>79.17</v>
      </c>
      <c r="R54" s="75"/>
      <c r="S54" s="77"/>
      <c r="T54" s="72">
        <v>25</v>
      </c>
      <c r="U54" s="73">
        <v>22.75</v>
      </c>
      <c r="V54" s="75">
        <v>99</v>
      </c>
      <c r="W54" s="240">
        <v>90.09</v>
      </c>
      <c r="X54" s="167">
        <f t="shared" si="5"/>
        <v>605</v>
      </c>
      <c r="Y54" s="168">
        <f t="shared" si="5"/>
        <v>550.55</v>
      </c>
      <c r="Z54" s="71">
        <f t="shared" si="4"/>
        <v>60.5</v>
      </c>
      <c r="AA54" s="248">
        <f t="shared" si="4"/>
        <v>55.05499999999999</v>
      </c>
    </row>
    <row r="55" spans="1:27" ht="24" customHeight="1" thickBot="1">
      <c r="A55" s="283" t="s">
        <v>245</v>
      </c>
      <c r="B55" s="76">
        <v>30.1</v>
      </c>
      <c r="C55" s="143">
        <v>25</v>
      </c>
      <c r="D55" s="72"/>
      <c r="E55" s="73"/>
      <c r="F55" s="75"/>
      <c r="G55" s="77"/>
      <c r="H55" s="72"/>
      <c r="I55" s="73"/>
      <c r="J55" s="75">
        <v>150.5</v>
      </c>
      <c r="K55" s="77">
        <v>124.92</v>
      </c>
      <c r="L55" s="72"/>
      <c r="M55" s="73"/>
      <c r="N55" s="75"/>
      <c r="O55" s="77"/>
      <c r="P55" s="72"/>
      <c r="Q55" s="73"/>
      <c r="R55" s="75"/>
      <c r="S55" s="77"/>
      <c r="T55" s="72">
        <v>150.5</v>
      </c>
      <c r="U55" s="172">
        <v>124.92</v>
      </c>
      <c r="V55" s="75"/>
      <c r="W55" s="77"/>
      <c r="X55" s="167">
        <f t="shared" si="5"/>
        <v>301</v>
      </c>
      <c r="Y55" s="168">
        <f t="shared" si="5"/>
        <v>249.84</v>
      </c>
      <c r="Z55" s="71">
        <f t="shared" si="4"/>
        <v>30.1</v>
      </c>
      <c r="AA55" s="248">
        <f t="shared" si="4"/>
        <v>24.984</v>
      </c>
    </row>
    <row r="56" spans="1:27" ht="17.25" customHeight="1">
      <c r="A56" s="166" t="s">
        <v>180</v>
      </c>
      <c r="B56" s="76">
        <v>27</v>
      </c>
      <c r="C56" s="143">
        <v>24</v>
      </c>
      <c r="D56" s="72"/>
      <c r="E56" s="73"/>
      <c r="F56" s="75"/>
      <c r="G56" s="77"/>
      <c r="H56" s="72">
        <v>135</v>
      </c>
      <c r="I56" s="239">
        <v>120</v>
      </c>
      <c r="J56" s="75"/>
      <c r="K56" s="77"/>
      <c r="L56" s="72"/>
      <c r="M56" s="73"/>
      <c r="N56" s="75"/>
      <c r="O56" s="77"/>
      <c r="P56" s="72"/>
      <c r="Q56" s="73"/>
      <c r="R56" s="75">
        <v>135</v>
      </c>
      <c r="S56" s="240">
        <v>120</v>
      </c>
      <c r="T56" s="72"/>
      <c r="U56" s="73"/>
      <c r="V56" s="75"/>
      <c r="W56" s="77"/>
      <c r="X56" s="167">
        <f t="shared" si="5"/>
        <v>270</v>
      </c>
      <c r="Y56" s="168">
        <f t="shared" si="5"/>
        <v>240</v>
      </c>
      <c r="Z56" s="71">
        <f t="shared" si="4"/>
        <v>27</v>
      </c>
      <c r="AA56" s="246">
        <f t="shared" si="4"/>
        <v>24</v>
      </c>
    </row>
    <row r="57" spans="1:27" ht="16.5" customHeight="1">
      <c r="A57" s="166" t="s">
        <v>129</v>
      </c>
      <c r="B57" s="355">
        <v>39</v>
      </c>
      <c r="C57" s="358">
        <v>37</v>
      </c>
      <c r="D57" s="72"/>
      <c r="E57" s="73"/>
      <c r="F57" s="75"/>
      <c r="G57" s="77"/>
      <c r="H57" s="72"/>
      <c r="I57" s="73"/>
      <c r="J57" s="75"/>
      <c r="K57" s="77"/>
      <c r="L57" s="72"/>
      <c r="M57" s="73"/>
      <c r="N57" s="75"/>
      <c r="O57" s="77"/>
      <c r="P57" s="72"/>
      <c r="Q57" s="73"/>
      <c r="R57" s="75"/>
      <c r="S57" s="77"/>
      <c r="T57" s="72"/>
      <c r="U57" s="73"/>
      <c r="V57" s="75"/>
      <c r="W57" s="77"/>
      <c r="X57" s="167">
        <f>X58+X59</f>
        <v>401</v>
      </c>
      <c r="Y57" s="168">
        <f>Y58+Y59</f>
        <v>368.6</v>
      </c>
      <c r="Z57" s="71">
        <f t="shared" si="4"/>
        <v>40.1</v>
      </c>
      <c r="AA57" s="291">
        <f t="shared" si="4"/>
        <v>36.86</v>
      </c>
    </row>
    <row r="58" spans="1:27" ht="16.5" customHeight="1">
      <c r="A58" s="185" t="s">
        <v>130</v>
      </c>
      <c r="B58" s="356"/>
      <c r="C58" s="359"/>
      <c r="D58" s="72"/>
      <c r="E58" s="73"/>
      <c r="F58" s="75">
        <v>79</v>
      </c>
      <c r="G58" s="183">
        <v>75.05</v>
      </c>
      <c r="H58" s="72"/>
      <c r="I58" s="73"/>
      <c r="J58" s="75">
        <v>75</v>
      </c>
      <c r="K58" s="77">
        <v>71.25</v>
      </c>
      <c r="L58" s="72"/>
      <c r="M58" s="73"/>
      <c r="N58" s="75"/>
      <c r="O58" s="77"/>
      <c r="P58" s="72">
        <v>78</v>
      </c>
      <c r="Q58" s="73">
        <v>74.1</v>
      </c>
      <c r="R58" s="75"/>
      <c r="S58" s="77"/>
      <c r="T58" s="72">
        <v>89</v>
      </c>
      <c r="U58" s="73">
        <v>72.2</v>
      </c>
      <c r="V58" s="75"/>
      <c r="W58" s="77"/>
      <c r="X58" s="167">
        <f>V58+T58+R58+P58+N58+L58+J58+H58+F58+D58</f>
        <v>321</v>
      </c>
      <c r="Y58" s="168">
        <f>W58+U58+S58+Q58+O58+M58+K58+I58+G58+E58</f>
        <v>292.6</v>
      </c>
      <c r="Z58" s="71">
        <f t="shared" si="4"/>
        <v>32.1</v>
      </c>
      <c r="AA58" s="246">
        <f t="shared" si="4"/>
        <v>29.26</v>
      </c>
    </row>
    <row r="59" spans="1:27" ht="16.5" customHeight="1">
      <c r="A59" s="174" t="s">
        <v>131</v>
      </c>
      <c r="B59" s="357"/>
      <c r="C59" s="360"/>
      <c r="D59" s="72"/>
      <c r="E59" s="73"/>
      <c r="F59" s="75"/>
      <c r="G59" s="77"/>
      <c r="H59" s="72"/>
      <c r="I59" s="73"/>
      <c r="J59" s="75"/>
      <c r="K59" s="77"/>
      <c r="L59" s="72">
        <v>40</v>
      </c>
      <c r="M59" s="73">
        <v>38</v>
      </c>
      <c r="N59" s="75"/>
      <c r="O59" s="77"/>
      <c r="P59" s="72"/>
      <c r="Q59" s="73"/>
      <c r="R59" s="75"/>
      <c r="S59" s="77"/>
      <c r="T59" s="72"/>
      <c r="U59" s="73"/>
      <c r="V59" s="75">
        <v>40</v>
      </c>
      <c r="W59" s="77">
        <v>38</v>
      </c>
      <c r="X59" s="167">
        <f>V59+T59+R59+P59+N59+L59+J59+H59+F59+D59</f>
        <v>80</v>
      </c>
      <c r="Y59" s="168">
        <f>W59+U59+S59+Q59+O59+M59+K59+I59+G59+E59</f>
        <v>76</v>
      </c>
      <c r="Z59" s="71">
        <f t="shared" si="4"/>
        <v>8</v>
      </c>
      <c r="AA59" s="246">
        <f t="shared" si="4"/>
        <v>7.6</v>
      </c>
    </row>
    <row r="60" spans="1:27" ht="24" customHeight="1">
      <c r="A60" s="186" t="s">
        <v>181</v>
      </c>
      <c r="B60" s="355">
        <v>450</v>
      </c>
      <c r="C60" s="358">
        <v>450</v>
      </c>
      <c r="D60" s="72"/>
      <c r="E60" s="73"/>
      <c r="F60" s="75"/>
      <c r="G60" s="77"/>
      <c r="H60" s="72"/>
      <c r="I60" s="73"/>
      <c r="J60" s="75"/>
      <c r="K60" s="77"/>
      <c r="L60" s="72"/>
      <c r="M60" s="73"/>
      <c r="N60" s="75"/>
      <c r="O60" s="77"/>
      <c r="P60" s="72"/>
      <c r="Q60" s="73"/>
      <c r="R60" s="75"/>
      <c r="S60" s="77"/>
      <c r="T60" s="72"/>
      <c r="U60" s="73"/>
      <c r="V60" s="75"/>
      <c r="W60" s="77"/>
      <c r="X60" s="167">
        <f>X61+X62+X63+X64+X65</f>
        <v>4493</v>
      </c>
      <c r="Y60" s="184">
        <f>Y61+Y62+Y63+Y64+Y65</f>
        <v>4493</v>
      </c>
      <c r="Z60" s="71">
        <f t="shared" si="4"/>
        <v>449.3</v>
      </c>
      <c r="AA60" s="246">
        <f t="shared" si="4"/>
        <v>449.3</v>
      </c>
    </row>
    <row r="61" spans="1:27" ht="15.75" customHeight="1">
      <c r="A61" s="169" t="s">
        <v>182</v>
      </c>
      <c r="B61" s="356"/>
      <c r="C61" s="359"/>
      <c r="D61" s="72">
        <v>160</v>
      </c>
      <c r="E61" s="73">
        <v>160</v>
      </c>
      <c r="F61" s="75">
        <v>325</v>
      </c>
      <c r="G61" s="77">
        <v>325</v>
      </c>
      <c r="H61" s="72">
        <v>391</v>
      </c>
      <c r="I61" s="73">
        <v>391</v>
      </c>
      <c r="J61" s="75">
        <v>214</v>
      </c>
      <c r="K61" s="77">
        <v>214</v>
      </c>
      <c r="L61" s="72">
        <v>280</v>
      </c>
      <c r="M61" s="73">
        <v>280</v>
      </c>
      <c r="N61" s="75">
        <v>78</v>
      </c>
      <c r="O61" s="77">
        <v>78</v>
      </c>
      <c r="P61" s="72">
        <v>329</v>
      </c>
      <c r="Q61" s="73">
        <v>329</v>
      </c>
      <c r="R61" s="75">
        <v>280</v>
      </c>
      <c r="S61" s="77">
        <v>280</v>
      </c>
      <c r="T61" s="72">
        <v>169</v>
      </c>
      <c r="U61" s="73">
        <v>169</v>
      </c>
      <c r="V61" s="75">
        <v>287</v>
      </c>
      <c r="W61" s="77">
        <v>287</v>
      </c>
      <c r="X61" s="167">
        <f aca="true" t="shared" si="6" ref="X61:Y71">V61+T61+R61+P61+N61+L61+J61+H61+F61+D61</f>
        <v>2513</v>
      </c>
      <c r="Y61" s="168">
        <f t="shared" si="6"/>
        <v>2513</v>
      </c>
      <c r="Z61" s="71">
        <f t="shared" si="4"/>
        <v>251.3</v>
      </c>
      <c r="AA61" s="246">
        <f t="shared" si="4"/>
        <v>251.3</v>
      </c>
    </row>
    <row r="62" spans="1:27" ht="18" customHeight="1">
      <c r="A62" s="187" t="s">
        <v>183</v>
      </c>
      <c r="B62" s="356"/>
      <c r="C62" s="359"/>
      <c r="D62" s="72"/>
      <c r="E62" s="73"/>
      <c r="F62" s="75"/>
      <c r="G62" s="77"/>
      <c r="H62" s="72"/>
      <c r="I62" s="73"/>
      <c r="J62" s="75"/>
      <c r="K62" s="77"/>
      <c r="L62" s="72"/>
      <c r="M62" s="73"/>
      <c r="N62" s="75">
        <v>110</v>
      </c>
      <c r="O62" s="77">
        <v>110</v>
      </c>
      <c r="P62" s="72"/>
      <c r="Q62" s="73"/>
      <c r="R62" s="75"/>
      <c r="S62" s="77"/>
      <c r="T62" s="72"/>
      <c r="U62" s="73"/>
      <c r="V62" s="75"/>
      <c r="W62" s="77"/>
      <c r="X62" s="167">
        <f t="shared" si="6"/>
        <v>110</v>
      </c>
      <c r="Y62" s="168">
        <f t="shared" si="6"/>
        <v>110</v>
      </c>
      <c r="Z62" s="71">
        <f t="shared" si="4"/>
        <v>11</v>
      </c>
      <c r="AA62" s="246">
        <f t="shared" si="4"/>
        <v>11</v>
      </c>
    </row>
    <row r="63" spans="1:27" ht="15.75" customHeight="1">
      <c r="A63" s="169" t="s">
        <v>132</v>
      </c>
      <c r="B63" s="356"/>
      <c r="C63" s="359"/>
      <c r="D63" s="72"/>
      <c r="E63" s="73"/>
      <c r="F63" s="75"/>
      <c r="G63" s="77"/>
      <c r="H63" s="72">
        <v>180</v>
      </c>
      <c r="I63" s="73">
        <v>180</v>
      </c>
      <c r="J63" s="75"/>
      <c r="K63" s="77"/>
      <c r="L63" s="72"/>
      <c r="M63" s="73"/>
      <c r="N63" s="75"/>
      <c r="O63" s="77"/>
      <c r="P63" s="72"/>
      <c r="Q63" s="73"/>
      <c r="R63" s="75">
        <v>180</v>
      </c>
      <c r="S63" s="77">
        <v>180</v>
      </c>
      <c r="T63" s="72"/>
      <c r="U63" s="73"/>
      <c r="V63" s="75"/>
      <c r="W63" s="77"/>
      <c r="X63" s="167">
        <f t="shared" si="6"/>
        <v>360</v>
      </c>
      <c r="Y63" s="168">
        <f t="shared" si="6"/>
        <v>360</v>
      </c>
      <c r="Z63" s="71">
        <f t="shared" si="4"/>
        <v>36</v>
      </c>
      <c r="AA63" s="246">
        <f t="shared" si="4"/>
        <v>36</v>
      </c>
    </row>
    <row r="64" spans="1:27" ht="16.5" customHeight="1">
      <c r="A64" s="169" t="s">
        <v>184</v>
      </c>
      <c r="B64" s="356"/>
      <c r="C64" s="359"/>
      <c r="D64" s="72"/>
      <c r="E64" s="73"/>
      <c r="F64" s="75">
        <v>190</v>
      </c>
      <c r="G64" s="77">
        <v>190</v>
      </c>
      <c r="H64" s="72"/>
      <c r="I64" s="73"/>
      <c r="J64" s="75"/>
      <c r="K64" s="77"/>
      <c r="L64" s="72">
        <v>180</v>
      </c>
      <c r="M64" s="73">
        <v>180</v>
      </c>
      <c r="N64" s="75"/>
      <c r="O64" s="77"/>
      <c r="P64" s="72">
        <v>190</v>
      </c>
      <c r="Q64" s="73">
        <v>190</v>
      </c>
      <c r="R64" s="75"/>
      <c r="S64" s="77"/>
      <c r="T64" s="72"/>
      <c r="U64" s="73"/>
      <c r="V64" s="75">
        <v>190</v>
      </c>
      <c r="W64" s="77">
        <v>190</v>
      </c>
      <c r="X64" s="167">
        <f t="shared" si="6"/>
        <v>750</v>
      </c>
      <c r="Y64" s="168">
        <f t="shared" si="6"/>
        <v>750</v>
      </c>
      <c r="Z64" s="71">
        <f t="shared" si="4"/>
        <v>75</v>
      </c>
      <c r="AA64" s="246">
        <f t="shared" si="4"/>
        <v>75</v>
      </c>
    </row>
    <row r="65" spans="1:27" ht="16.5" customHeight="1">
      <c r="A65" s="169" t="s">
        <v>133</v>
      </c>
      <c r="B65" s="356"/>
      <c r="C65" s="359"/>
      <c r="D65" s="72">
        <v>190</v>
      </c>
      <c r="E65" s="73">
        <v>190</v>
      </c>
      <c r="F65" s="75"/>
      <c r="G65" s="77"/>
      <c r="H65" s="72"/>
      <c r="I65" s="73"/>
      <c r="J65" s="75">
        <v>190</v>
      </c>
      <c r="K65" s="77">
        <v>190</v>
      </c>
      <c r="L65" s="72"/>
      <c r="M65" s="73"/>
      <c r="N65" s="75">
        <v>190</v>
      </c>
      <c r="O65" s="77">
        <v>190</v>
      </c>
      <c r="P65" s="72"/>
      <c r="Q65" s="73"/>
      <c r="R65" s="75"/>
      <c r="S65" s="77"/>
      <c r="T65" s="72">
        <v>190</v>
      </c>
      <c r="U65" s="73">
        <v>190</v>
      </c>
      <c r="V65" s="75"/>
      <c r="W65" s="77"/>
      <c r="X65" s="167">
        <f t="shared" si="6"/>
        <v>760</v>
      </c>
      <c r="Y65" s="168">
        <f t="shared" si="6"/>
        <v>760</v>
      </c>
      <c r="Z65" s="71">
        <f t="shared" si="4"/>
        <v>76</v>
      </c>
      <c r="AA65" s="246">
        <f t="shared" si="4"/>
        <v>76</v>
      </c>
    </row>
    <row r="66" spans="1:27" ht="27.75" customHeight="1">
      <c r="A66" s="166" t="s">
        <v>185</v>
      </c>
      <c r="B66" s="76">
        <v>40</v>
      </c>
      <c r="C66" s="143">
        <v>40</v>
      </c>
      <c r="D66" s="72">
        <v>100</v>
      </c>
      <c r="E66" s="73">
        <v>100</v>
      </c>
      <c r="F66" s="75"/>
      <c r="G66" s="77"/>
      <c r="H66" s="72">
        <v>100</v>
      </c>
      <c r="I66" s="73">
        <v>100</v>
      </c>
      <c r="J66" s="75"/>
      <c r="K66" s="77"/>
      <c r="L66" s="72"/>
      <c r="M66" s="73"/>
      <c r="N66" s="75">
        <v>100</v>
      </c>
      <c r="O66" s="77">
        <v>100</v>
      </c>
      <c r="P66" s="72"/>
      <c r="Q66" s="73"/>
      <c r="R66" s="75">
        <v>100</v>
      </c>
      <c r="S66" s="77">
        <v>100</v>
      </c>
      <c r="T66" s="72"/>
      <c r="U66" s="73"/>
      <c r="V66" s="75"/>
      <c r="W66" s="77"/>
      <c r="X66" s="167">
        <f t="shared" si="6"/>
        <v>400</v>
      </c>
      <c r="Y66" s="168">
        <f t="shared" si="6"/>
        <v>400</v>
      </c>
      <c r="Z66" s="71">
        <f t="shared" si="4"/>
        <v>40</v>
      </c>
      <c r="AA66" s="246">
        <f t="shared" si="4"/>
        <v>40</v>
      </c>
    </row>
    <row r="67" spans="1:27" ht="27" customHeight="1">
      <c r="A67" s="166" t="s">
        <v>186</v>
      </c>
      <c r="B67" s="76">
        <v>11</v>
      </c>
      <c r="C67" s="143">
        <v>11</v>
      </c>
      <c r="D67" s="72">
        <v>19</v>
      </c>
      <c r="E67" s="73">
        <v>19</v>
      </c>
      <c r="F67" s="75">
        <v>19</v>
      </c>
      <c r="G67" s="77">
        <v>19</v>
      </c>
      <c r="H67" s="72">
        <v>8</v>
      </c>
      <c r="I67" s="73">
        <v>8</v>
      </c>
      <c r="J67" s="75">
        <v>14</v>
      </c>
      <c r="K67" s="77">
        <v>14</v>
      </c>
      <c r="L67" s="72">
        <v>6</v>
      </c>
      <c r="M67" s="73">
        <v>6</v>
      </c>
      <c r="N67" s="75">
        <v>10</v>
      </c>
      <c r="O67" s="77">
        <v>10</v>
      </c>
      <c r="P67" s="72">
        <v>9</v>
      </c>
      <c r="Q67" s="73">
        <v>9</v>
      </c>
      <c r="R67" s="75">
        <v>11</v>
      </c>
      <c r="S67" s="77">
        <v>11</v>
      </c>
      <c r="T67" s="72">
        <v>0</v>
      </c>
      <c r="U67" s="73">
        <v>0</v>
      </c>
      <c r="V67" s="75">
        <v>10</v>
      </c>
      <c r="W67" s="77">
        <v>10</v>
      </c>
      <c r="X67" s="167">
        <f t="shared" si="6"/>
        <v>106</v>
      </c>
      <c r="Y67" s="168">
        <f t="shared" si="6"/>
        <v>106</v>
      </c>
      <c r="Z67" s="71">
        <f t="shared" si="4"/>
        <v>10.6</v>
      </c>
      <c r="AA67" s="246">
        <f t="shared" si="4"/>
        <v>10.6</v>
      </c>
    </row>
    <row r="68" spans="1:27" ht="15.75" customHeight="1">
      <c r="A68" s="166" t="s">
        <v>134</v>
      </c>
      <c r="B68" s="76">
        <v>6.4</v>
      </c>
      <c r="C68" s="143">
        <v>6</v>
      </c>
      <c r="D68" s="72"/>
      <c r="E68" s="73"/>
      <c r="F68" s="72">
        <v>23</v>
      </c>
      <c r="G68" s="73">
        <v>21.56</v>
      </c>
      <c r="H68" s="72">
        <v>10</v>
      </c>
      <c r="I68" s="73">
        <v>9.375</v>
      </c>
      <c r="J68" s="75">
        <v>10</v>
      </c>
      <c r="K68" s="77">
        <v>9.375</v>
      </c>
      <c r="L68" s="72"/>
      <c r="M68" s="73"/>
      <c r="N68" s="75"/>
      <c r="O68" s="77"/>
      <c r="P68" s="72">
        <v>14</v>
      </c>
      <c r="Q68" s="73">
        <v>13.125</v>
      </c>
      <c r="R68" s="75">
        <v>7</v>
      </c>
      <c r="S68" s="77">
        <v>6.56</v>
      </c>
      <c r="T68" s="72"/>
      <c r="U68" s="73"/>
      <c r="V68" s="75"/>
      <c r="W68" s="77"/>
      <c r="X68" s="167">
        <f t="shared" si="6"/>
        <v>64</v>
      </c>
      <c r="Y68" s="73">
        <f t="shared" si="6"/>
        <v>59.995000000000005</v>
      </c>
      <c r="Z68" s="71">
        <f t="shared" si="4"/>
        <v>6.4</v>
      </c>
      <c r="AA68" s="249">
        <f t="shared" si="4"/>
        <v>5.9995</v>
      </c>
    </row>
    <row r="69" spans="1:27" ht="16.5" customHeight="1">
      <c r="A69" s="166" t="s">
        <v>187</v>
      </c>
      <c r="B69" s="145" t="s">
        <v>242</v>
      </c>
      <c r="C69" s="143">
        <v>40</v>
      </c>
      <c r="D69" s="72">
        <v>100</v>
      </c>
      <c r="E69" s="172">
        <v>87</v>
      </c>
      <c r="F69" s="75">
        <v>24</v>
      </c>
      <c r="G69" s="183">
        <v>20.88</v>
      </c>
      <c r="H69" s="72">
        <v>35</v>
      </c>
      <c r="I69" s="172">
        <v>30.45</v>
      </c>
      <c r="J69" s="75">
        <v>103</v>
      </c>
      <c r="K69" s="77">
        <v>89.61</v>
      </c>
      <c r="L69" s="72">
        <v>6</v>
      </c>
      <c r="M69" s="73">
        <v>5.22</v>
      </c>
      <c r="N69" s="75">
        <v>20</v>
      </c>
      <c r="O69" s="77">
        <v>17.4</v>
      </c>
      <c r="P69" s="72">
        <v>11</v>
      </c>
      <c r="Q69" s="73">
        <v>9.57</v>
      </c>
      <c r="R69" s="75">
        <v>17</v>
      </c>
      <c r="S69" s="183">
        <v>14.79</v>
      </c>
      <c r="T69" s="72">
        <v>119</v>
      </c>
      <c r="U69" s="73">
        <v>103.53</v>
      </c>
      <c r="V69" s="75">
        <v>20</v>
      </c>
      <c r="W69" s="241">
        <v>17.4</v>
      </c>
      <c r="X69" s="72">
        <f t="shared" si="6"/>
        <v>455</v>
      </c>
      <c r="Y69" s="73">
        <f t="shared" si="6"/>
        <v>395.84999999999997</v>
      </c>
      <c r="Z69" s="279">
        <f>X69/46/10</f>
        <v>0.9891304347826088</v>
      </c>
      <c r="AA69" s="249">
        <f aca="true" t="shared" si="7" ref="AA69:AA82">Y69/10</f>
        <v>39.584999999999994</v>
      </c>
    </row>
    <row r="70" spans="1:27" ht="26.25" customHeight="1">
      <c r="A70" s="166" t="s">
        <v>188</v>
      </c>
      <c r="B70" s="76">
        <v>21</v>
      </c>
      <c r="C70" s="143">
        <v>21</v>
      </c>
      <c r="D70" s="72">
        <v>18</v>
      </c>
      <c r="E70" s="73">
        <v>18</v>
      </c>
      <c r="F70" s="75">
        <v>23</v>
      </c>
      <c r="G70" s="77">
        <v>23</v>
      </c>
      <c r="H70" s="72">
        <v>19</v>
      </c>
      <c r="I70" s="73">
        <v>19</v>
      </c>
      <c r="J70" s="75">
        <v>24</v>
      </c>
      <c r="K70" s="77">
        <v>24</v>
      </c>
      <c r="L70" s="72">
        <v>18</v>
      </c>
      <c r="M70" s="73">
        <v>18</v>
      </c>
      <c r="N70" s="75">
        <v>21</v>
      </c>
      <c r="O70" s="77">
        <v>21</v>
      </c>
      <c r="P70" s="72">
        <v>22</v>
      </c>
      <c r="Q70" s="73">
        <v>22</v>
      </c>
      <c r="R70" s="75">
        <v>22</v>
      </c>
      <c r="S70" s="77">
        <v>22</v>
      </c>
      <c r="T70" s="72">
        <v>24</v>
      </c>
      <c r="U70" s="73">
        <v>24</v>
      </c>
      <c r="V70" s="75">
        <v>20</v>
      </c>
      <c r="W70" s="77">
        <v>20</v>
      </c>
      <c r="X70" s="167">
        <f t="shared" si="6"/>
        <v>211</v>
      </c>
      <c r="Y70" s="168">
        <f t="shared" si="6"/>
        <v>211</v>
      </c>
      <c r="Z70" s="71">
        <f aca="true" t="shared" si="8" ref="Z70:Z82">X70/10</f>
        <v>21.1</v>
      </c>
      <c r="AA70" s="246">
        <f t="shared" si="7"/>
        <v>21.1</v>
      </c>
    </row>
    <row r="71" spans="1:27" ht="15.75" customHeight="1">
      <c r="A71" s="166" t="s">
        <v>135</v>
      </c>
      <c r="B71" s="76">
        <v>11</v>
      </c>
      <c r="C71" s="143">
        <v>11</v>
      </c>
      <c r="D71" s="72">
        <v>9</v>
      </c>
      <c r="E71" s="73">
        <v>9</v>
      </c>
      <c r="F71" s="75">
        <v>13</v>
      </c>
      <c r="G71" s="77">
        <v>13</v>
      </c>
      <c r="H71" s="72">
        <v>9</v>
      </c>
      <c r="I71" s="73">
        <v>9</v>
      </c>
      <c r="J71" s="75">
        <v>13</v>
      </c>
      <c r="K71" s="77">
        <v>13</v>
      </c>
      <c r="L71" s="72">
        <v>8</v>
      </c>
      <c r="M71" s="73">
        <v>8</v>
      </c>
      <c r="N71" s="75">
        <v>14</v>
      </c>
      <c r="O71" s="77">
        <v>14</v>
      </c>
      <c r="P71" s="72">
        <v>12</v>
      </c>
      <c r="Q71" s="73">
        <v>12</v>
      </c>
      <c r="R71" s="75">
        <v>9</v>
      </c>
      <c r="S71" s="77">
        <v>9</v>
      </c>
      <c r="T71" s="72">
        <v>14</v>
      </c>
      <c r="U71" s="73">
        <v>14</v>
      </c>
      <c r="V71" s="75">
        <v>10</v>
      </c>
      <c r="W71" s="77">
        <v>10</v>
      </c>
      <c r="X71" s="167">
        <f t="shared" si="6"/>
        <v>111</v>
      </c>
      <c r="Y71" s="168">
        <f t="shared" si="6"/>
        <v>111</v>
      </c>
      <c r="Z71" s="71">
        <f t="shared" si="8"/>
        <v>11.1</v>
      </c>
      <c r="AA71" s="246">
        <f t="shared" si="7"/>
        <v>11.1</v>
      </c>
    </row>
    <row r="72" spans="1:27" ht="17.25" customHeight="1">
      <c r="A72" s="166" t="s">
        <v>145</v>
      </c>
      <c r="B72" s="76">
        <v>20</v>
      </c>
      <c r="C72" s="143">
        <v>20</v>
      </c>
      <c r="D72" s="72"/>
      <c r="E72" s="73"/>
      <c r="F72" s="75"/>
      <c r="G72" s="77"/>
      <c r="H72" s="72"/>
      <c r="I72" s="73"/>
      <c r="J72" s="75"/>
      <c r="K72" s="77"/>
      <c r="L72" s="72"/>
      <c r="M72" s="73"/>
      <c r="N72" s="75"/>
      <c r="O72" s="77"/>
      <c r="P72" s="72"/>
      <c r="Q72" s="73"/>
      <c r="R72" s="75"/>
      <c r="S72" s="77"/>
      <c r="T72" s="72"/>
      <c r="U72" s="73"/>
      <c r="V72" s="75"/>
      <c r="W72" s="77"/>
      <c r="X72" s="167">
        <f>X73+X74+X75</f>
        <v>200</v>
      </c>
      <c r="Y72" s="168">
        <f>Y73+Y74+Y75</f>
        <v>200</v>
      </c>
      <c r="Z72" s="71">
        <f t="shared" si="8"/>
        <v>20</v>
      </c>
      <c r="AA72" s="246">
        <f t="shared" si="7"/>
        <v>20</v>
      </c>
    </row>
    <row r="73" spans="1:27" ht="17.25" customHeight="1">
      <c r="A73" s="169" t="s">
        <v>146</v>
      </c>
      <c r="B73" s="144"/>
      <c r="C73" s="142"/>
      <c r="D73" s="72"/>
      <c r="E73" s="73"/>
      <c r="F73" s="75"/>
      <c r="G73" s="77"/>
      <c r="H73" s="72"/>
      <c r="I73" s="73"/>
      <c r="J73" s="75"/>
      <c r="K73" s="77"/>
      <c r="L73" s="72">
        <v>60</v>
      </c>
      <c r="M73" s="73">
        <v>60</v>
      </c>
      <c r="N73" s="75"/>
      <c r="O73" s="77"/>
      <c r="P73" s="72"/>
      <c r="Q73" s="73"/>
      <c r="R73" s="75"/>
      <c r="S73" s="77"/>
      <c r="T73" s="72"/>
      <c r="U73" s="73"/>
      <c r="V73" s="75">
        <v>20</v>
      </c>
      <c r="W73" s="77">
        <v>20</v>
      </c>
      <c r="X73" s="167">
        <f aca="true" t="shared" si="9" ref="X73:Y75">V73+T73+R73+P73+N73+L73+J73+H73+F73+D73</f>
        <v>80</v>
      </c>
      <c r="Y73" s="168">
        <f t="shared" si="9"/>
        <v>80</v>
      </c>
      <c r="Z73" s="71">
        <f t="shared" si="8"/>
        <v>8</v>
      </c>
      <c r="AA73" s="246">
        <f t="shared" si="7"/>
        <v>8</v>
      </c>
    </row>
    <row r="74" spans="1:27" ht="16.5" customHeight="1">
      <c r="A74" s="169" t="s">
        <v>147</v>
      </c>
      <c r="B74" s="144"/>
      <c r="C74" s="142"/>
      <c r="D74" s="72">
        <v>60</v>
      </c>
      <c r="E74" s="73">
        <v>60</v>
      </c>
      <c r="F74" s="75"/>
      <c r="G74" s="77"/>
      <c r="H74" s="72"/>
      <c r="I74" s="73"/>
      <c r="J74" s="75"/>
      <c r="K74" s="77"/>
      <c r="L74" s="72"/>
      <c r="M74" s="73"/>
      <c r="N74" s="75"/>
      <c r="O74" s="77"/>
      <c r="P74" s="72"/>
      <c r="Q74" s="73"/>
      <c r="R74" s="75"/>
      <c r="S74" s="77"/>
      <c r="T74" s="72"/>
      <c r="U74" s="73"/>
      <c r="V74" s="75"/>
      <c r="W74" s="77"/>
      <c r="X74" s="167">
        <f t="shared" si="9"/>
        <v>60</v>
      </c>
      <c r="Y74" s="168">
        <f t="shared" si="9"/>
        <v>60</v>
      </c>
      <c r="Z74" s="71">
        <f t="shared" si="8"/>
        <v>6</v>
      </c>
      <c r="AA74" s="246">
        <f t="shared" si="7"/>
        <v>6</v>
      </c>
    </row>
    <row r="75" spans="1:27" ht="16.5" customHeight="1">
      <c r="A75" s="169" t="s">
        <v>148</v>
      </c>
      <c r="B75" s="144"/>
      <c r="C75" s="142"/>
      <c r="D75" s="72"/>
      <c r="E75" s="73"/>
      <c r="F75" s="75"/>
      <c r="G75" s="77"/>
      <c r="H75" s="72"/>
      <c r="I75" s="73"/>
      <c r="J75" s="75"/>
      <c r="K75" s="77"/>
      <c r="L75" s="72"/>
      <c r="M75" s="73"/>
      <c r="N75" s="75">
        <v>60</v>
      </c>
      <c r="O75" s="77">
        <v>60</v>
      </c>
      <c r="P75" s="72"/>
      <c r="Q75" s="73"/>
      <c r="R75" s="75"/>
      <c r="S75" s="77"/>
      <c r="T75" s="72"/>
      <c r="U75" s="73"/>
      <c r="V75" s="75"/>
      <c r="W75" s="77"/>
      <c r="X75" s="167">
        <f t="shared" si="9"/>
        <v>60</v>
      </c>
      <c r="Y75" s="168">
        <f t="shared" si="9"/>
        <v>60</v>
      </c>
      <c r="Z75" s="71">
        <f t="shared" si="8"/>
        <v>6</v>
      </c>
      <c r="AA75" s="246">
        <f t="shared" si="7"/>
        <v>6</v>
      </c>
    </row>
    <row r="76" spans="1:27" ht="16.5" customHeight="1">
      <c r="A76" s="170" t="s">
        <v>136</v>
      </c>
      <c r="B76" s="355">
        <v>11</v>
      </c>
      <c r="C76" s="358">
        <v>11</v>
      </c>
      <c r="D76" s="72"/>
      <c r="E76" s="73"/>
      <c r="F76" s="75"/>
      <c r="G76" s="77"/>
      <c r="H76" s="72"/>
      <c r="I76" s="73"/>
      <c r="J76" s="75"/>
      <c r="K76" s="77"/>
      <c r="L76" s="72"/>
      <c r="M76" s="73"/>
      <c r="N76" s="75"/>
      <c r="O76" s="77"/>
      <c r="P76" s="72"/>
      <c r="Q76" s="73"/>
      <c r="R76" s="75"/>
      <c r="S76" s="77"/>
      <c r="T76" s="72"/>
      <c r="U76" s="73"/>
      <c r="V76" s="75"/>
      <c r="W76" s="77"/>
      <c r="X76" s="167">
        <f>X77+X78+X79+X80</f>
        <v>110</v>
      </c>
      <c r="Y76" s="184">
        <f>Y77+Y78+Y79+Y80</f>
        <v>110</v>
      </c>
      <c r="Z76" s="71">
        <f t="shared" si="8"/>
        <v>11</v>
      </c>
      <c r="AA76" s="246">
        <f t="shared" si="7"/>
        <v>11</v>
      </c>
    </row>
    <row r="77" spans="1:27" ht="15.75" customHeight="1">
      <c r="A77" s="169" t="s">
        <v>137</v>
      </c>
      <c r="B77" s="356"/>
      <c r="C77" s="359"/>
      <c r="D77" s="72"/>
      <c r="E77" s="73"/>
      <c r="F77" s="75">
        <v>13</v>
      </c>
      <c r="G77" s="77">
        <v>13</v>
      </c>
      <c r="H77" s="72"/>
      <c r="I77" s="73"/>
      <c r="J77" s="75"/>
      <c r="K77" s="77"/>
      <c r="L77" s="72"/>
      <c r="M77" s="73"/>
      <c r="N77" s="75"/>
      <c r="O77" s="77"/>
      <c r="P77" s="72"/>
      <c r="Q77" s="73"/>
      <c r="R77" s="75"/>
      <c r="S77" s="77"/>
      <c r="T77" s="72">
        <v>13</v>
      </c>
      <c r="U77" s="73">
        <v>13</v>
      </c>
      <c r="V77" s="75"/>
      <c r="W77" s="77"/>
      <c r="X77" s="167">
        <f aca="true" t="shared" si="10" ref="X77:Y82">V77+T77+R77+P77+N77+L77+J77+H77+F77+D77</f>
        <v>26</v>
      </c>
      <c r="Y77" s="168">
        <f t="shared" si="10"/>
        <v>26</v>
      </c>
      <c r="Z77" s="71">
        <f t="shared" si="8"/>
        <v>2.6</v>
      </c>
      <c r="AA77" s="246">
        <f t="shared" si="7"/>
        <v>2.6</v>
      </c>
    </row>
    <row r="78" spans="1:27" ht="16.5" customHeight="1">
      <c r="A78" s="169" t="s">
        <v>138</v>
      </c>
      <c r="B78" s="356"/>
      <c r="C78" s="359"/>
      <c r="D78" s="72"/>
      <c r="E78" s="73"/>
      <c r="F78" s="75"/>
      <c r="G78" s="77"/>
      <c r="H78" s="72"/>
      <c r="I78" s="73"/>
      <c r="J78" s="75"/>
      <c r="K78" s="77"/>
      <c r="L78" s="72">
        <v>13</v>
      </c>
      <c r="M78" s="73">
        <v>13</v>
      </c>
      <c r="N78" s="75"/>
      <c r="O78" s="77"/>
      <c r="P78" s="72">
        <v>13</v>
      </c>
      <c r="Q78" s="73">
        <v>13</v>
      </c>
      <c r="R78" s="75"/>
      <c r="S78" s="77"/>
      <c r="T78" s="72"/>
      <c r="U78" s="73"/>
      <c r="V78" s="75"/>
      <c r="W78" s="77"/>
      <c r="X78" s="167">
        <f t="shared" si="10"/>
        <v>26</v>
      </c>
      <c r="Y78" s="168">
        <f t="shared" si="10"/>
        <v>26</v>
      </c>
      <c r="Z78" s="71">
        <f t="shared" si="8"/>
        <v>2.6</v>
      </c>
      <c r="AA78" s="246">
        <f t="shared" si="7"/>
        <v>2.6</v>
      </c>
    </row>
    <row r="79" spans="1:27" ht="15.75" customHeight="1">
      <c r="A79" s="169" t="s">
        <v>139</v>
      </c>
      <c r="B79" s="356"/>
      <c r="C79" s="359"/>
      <c r="D79" s="72"/>
      <c r="E79" s="73"/>
      <c r="F79" s="75"/>
      <c r="G79" s="77"/>
      <c r="H79" s="72"/>
      <c r="I79" s="73"/>
      <c r="J79" s="75"/>
      <c r="K79" s="77"/>
      <c r="L79" s="72"/>
      <c r="M79" s="73"/>
      <c r="N79" s="75"/>
      <c r="O79" s="77"/>
      <c r="P79" s="72"/>
      <c r="Q79" s="73"/>
      <c r="R79" s="75">
        <v>6</v>
      </c>
      <c r="S79" s="77">
        <v>6</v>
      </c>
      <c r="T79" s="72"/>
      <c r="U79" s="73"/>
      <c r="V79" s="75"/>
      <c r="W79" s="77"/>
      <c r="X79" s="167">
        <f t="shared" si="10"/>
        <v>6</v>
      </c>
      <c r="Y79" s="168">
        <f t="shared" si="10"/>
        <v>6</v>
      </c>
      <c r="Z79" s="71">
        <f t="shared" si="8"/>
        <v>0.6</v>
      </c>
      <c r="AA79" s="246">
        <f t="shared" si="7"/>
        <v>0.6</v>
      </c>
    </row>
    <row r="80" spans="1:27" ht="15.75" customHeight="1">
      <c r="A80" s="169" t="s">
        <v>140</v>
      </c>
      <c r="B80" s="357"/>
      <c r="C80" s="360"/>
      <c r="D80" s="72">
        <v>13</v>
      </c>
      <c r="E80" s="73">
        <v>13</v>
      </c>
      <c r="F80" s="75"/>
      <c r="G80" s="77"/>
      <c r="H80" s="72"/>
      <c r="I80" s="73"/>
      <c r="J80" s="75">
        <v>13</v>
      </c>
      <c r="K80" s="77">
        <v>13</v>
      </c>
      <c r="L80" s="72"/>
      <c r="M80" s="73"/>
      <c r="N80" s="75">
        <v>13</v>
      </c>
      <c r="O80" s="77">
        <v>13</v>
      </c>
      <c r="P80" s="72"/>
      <c r="Q80" s="73"/>
      <c r="R80" s="75"/>
      <c r="S80" s="77"/>
      <c r="T80" s="72"/>
      <c r="U80" s="73"/>
      <c r="V80" s="75">
        <v>13</v>
      </c>
      <c r="W80" s="77">
        <v>13</v>
      </c>
      <c r="X80" s="167">
        <f t="shared" si="10"/>
        <v>52</v>
      </c>
      <c r="Y80" s="168">
        <f t="shared" si="10"/>
        <v>52</v>
      </c>
      <c r="Z80" s="71">
        <f t="shared" si="8"/>
        <v>5.2</v>
      </c>
      <c r="AA80" s="246">
        <f t="shared" si="7"/>
        <v>5.2</v>
      </c>
    </row>
    <row r="81" spans="1:27" ht="15.75" customHeight="1">
      <c r="A81" s="166" t="s">
        <v>189</v>
      </c>
      <c r="B81" s="76">
        <v>0.5</v>
      </c>
      <c r="C81" s="143">
        <v>0.5</v>
      </c>
      <c r="D81" s="72"/>
      <c r="E81" s="73"/>
      <c r="F81" s="75">
        <v>1.25</v>
      </c>
      <c r="G81" s="77">
        <v>1.25</v>
      </c>
      <c r="H81" s="72"/>
      <c r="I81" s="73"/>
      <c r="J81" s="75">
        <v>1.25</v>
      </c>
      <c r="K81" s="77">
        <v>1.25</v>
      </c>
      <c r="L81" s="72"/>
      <c r="M81" s="73"/>
      <c r="N81" s="75"/>
      <c r="O81" s="77"/>
      <c r="P81" s="72">
        <v>1.25</v>
      </c>
      <c r="Q81" s="73">
        <v>1.25</v>
      </c>
      <c r="R81" s="75"/>
      <c r="S81" s="77"/>
      <c r="T81" s="72">
        <v>1.25</v>
      </c>
      <c r="U81" s="73">
        <v>1.25</v>
      </c>
      <c r="V81" s="75"/>
      <c r="W81" s="77"/>
      <c r="X81" s="167">
        <f t="shared" si="10"/>
        <v>5</v>
      </c>
      <c r="Y81" s="168">
        <f t="shared" si="10"/>
        <v>5</v>
      </c>
      <c r="Z81" s="71">
        <f t="shared" si="8"/>
        <v>0.5</v>
      </c>
      <c r="AA81" s="246">
        <f t="shared" si="7"/>
        <v>0.5</v>
      </c>
    </row>
    <row r="82" spans="1:27" ht="15" customHeight="1" thickBot="1">
      <c r="A82" s="188" t="s">
        <v>190</v>
      </c>
      <c r="B82" s="146">
        <v>5</v>
      </c>
      <c r="C82" s="147">
        <v>5</v>
      </c>
      <c r="D82" s="189">
        <v>5</v>
      </c>
      <c r="E82" s="190">
        <v>5</v>
      </c>
      <c r="F82" s="191">
        <v>5</v>
      </c>
      <c r="G82" s="192">
        <v>5</v>
      </c>
      <c r="H82" s="189">
        <v>5</v>
      </c>
      <c r="I82" s="190">
        <v>5</v>
      </c>
      <c r="J82" s="191">
        <v>5</v>
      </c>
      <c r="K82" s="192">
        <v>5</v>
      </c>
      <c r="L82" s="189">
        <v>5</v>
      </c>
      <c r="M82" s="190">
        <v>5</v>
      </c>
      <c r="N82" s="191">
        <v>5</v>
      </c>
      <c r="O82" s="192">
        <v>5</v>
      </c>
      <c r="P82" s="189">
        <v>5</v>
      </c>
      <c r="Q82" s="190">
        <v>5</v>
      </c>
      <c r="R82" s="191">
        <v>5</v>
      </c>
      <c r="S82" s="192">
        <v>5</v>
      </c>
      <c r="T82" s="189">
        <v>5</v>
      </c>
      <c r="U82" s="190">
        <v>5</v>
      </c>
      <c r="V82" s="191">
        <v>5</v>
      </c>
      <c r="W82" s="192">
        <v>5</v>
      </c>
      <c r="X82" s="193">
        <f t="shared" si="10"/>
        <v>50</v>
      </c>
      <c r="Y82" s="190">
        <f t="shared" si="10"/>
        <v>50</v>
      </c>
      <c r="Z82" s="146">
        <f t="shared" si="8"/>
        <v>5</v>
      </c>
      <c r="AA82" s="250">
        <f t="shared" si="7"/>
        <v>5</v>
      </c>
    </row>
    <row r="83" spans="1:22" ht="12.75">
      <c r="A83" s="354"/>
      <c r="B83" s="354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  <c r="T83" s="354"/>
      <c r="U83" s="354"/>
      <c r="V83" s="354"/>
    </row>
  </sheetData>
  <sheetProtection/>
  <mergeCells count="30"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4:C4"/>
    <mergeCell ref="B6:B9"/>
    <mergeCell ref="C6:C9"/>
    <mergeCell ref="B12:B21"/>
    <mergeCell ref="C12:C21"/>
    <mergeCell ref="B24:B39"/>
    <mergeCell ref="C24:C39"/>
    <mergeCell ref="B40:B47"/>
    <mergeCell ref="C40:C47"/>
    <mergeCell ref="A83:V83"/>
    <mergeCell ref="B57:B59"/>
    <mergeCell ref="C57:C59"/>
    <mergeCell ref="B60:B65"/>
    <mergeCell ref="C60:C65"/>
    <mergeCell ref="B76:B80"/>
    <mergeCell ref="C76:C80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tabSelected="1" zoomScale="80" zoomScaleNormal="80" zoomScalePageLayoutView="0" workbookViewId="0" topLeftCell="A27">
      <selection activeCell="R47" sqref="R47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6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710937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372" t="s">
        <v>167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 t="s">
        <v>94</v>
      </c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s="151" customFormat="1" ht="17.25" customHeight="1">
      <c r="A2" s="148" t="s">
        <v>101</v>
      </c>
      <c r="B2" s="149"/>
      <c r="C2" s="150"/>
      <c r="D2" s="361" t="s">
        <v>33</v>
      </c>
      <c r="E2" s="362"/>
      <c r="F2" s="363" t="s">
        <v>34</v>
      </c>
      <c r="G2" s="364"/>
      <c r="H2" s="375" t="s">
        <v>35</v>
      </c>
      <c r="I2" s="376"/>
      <c r="J2" s="361" t="s">
        <v>36</v>
      </c>
      <c r="K2" s="364"/>
      <c r="L2" s="361" t="s">
        <v>37</v>
      </c>
      <c r="M2" s="362"/>
      <c r="N2" s="377" t="s">
        <v>33</v>
      </c>
      <c r="O2" s="376"/>
      <c r="P2" s="377" t="s">
        <v>34</v>
      </c>
      <c r="Q2" s="378"/>
      <c r="R2" s="361" t="s">
        <v>35</v>
      </c>
      <c r="S2" s="362"/>
      <c r="T2" s="361" t="s">
        <v>36</v>
      </c>
      <c r="U2" s="362"/>
      <c r="V2" s="363" t="s">
        <v>37</v>
      </c>
      <c r="W2" s="364"/>
      <c r="X2" s="365" t="s">
        <v>95</v>
      </c>
      <c r="Y2" s="366"/>
      <c r="Z2" s="367" t="s">
        <v>96</v>
      </c>
      <c r="AA2" s="368"/>
    </row>
    <row r="3" spans="1:27" ht="34.5" customHeight="1">
      <c r="A3" s="152"/>
      <c r="B3" s="153" t="s">
        <v>97</v>
      </c>
      <c r="C3" s="154" t="s">
        <v>98</v>
      </c>
      <c r="D3" s="145" t="s">
        <v>99</v>
      </c>
      <c r="E3" s="155" t="s">
        <v>100</v>
      </c>
      <c r="F3" s="156" t="s">
        <v>99</v>
      </c>
      <c r="G3" s="157" t="s">
        <v>100</v>
      </c>
      <c r="H3" s="145" t="s">
        <v>99</v>
      </c>
      <c r="I3" s="155" t="s">
        <v>100</v>
      </c>
      <c r="J3" s="145" t="s">
        <v>99</v>
      </c>
      <c r="K3" s="157" t="s">
        <v>100</v>
      </c>
      <c r="L3" s="145" t="s">
        <v>99</v>
      </c>
      <c r="M3" s="155" t="s">
        <v>100</v>
      </c>
      <c r="N3" s="156" t="s">
        <v>99</v>
      </c>
      <c r="O3" s="155" t="s">
        <v>100</v>
      </c>
      <c r="P3" s="156" t="s">
        <v>99</v>
      </c>
      <c r="Q3" s="157" t="s">
        <v>100</v>
      </c>
      <c r="R3" s="145" t="s">
        <v>99</v>
      </c>
      <c r="S3" s="155" t="s">
        <v>100</v>
      </c>
      <c r="T3" s="145" t="s">
        <v>99</v>
      </c>
      <c r="U3" s="155" t="s">
        <v>100</v>
      </c>
      <c r="V3" s="156" t="s">
        <v>99</v>
      </c>
      <c r="W3" s="157" t="s">
        <v>100</v>
      </c>
      <c r="X3" s="158" t="s">
        <v>99</v>
      </c>
      <c r="Y3" s="159" t="s">
        <v>100</v>
      </c>
      <c r="Z3" s="158" t="s">
        <v>99</v>
      </c>
      <c r="AA3" s="159" t="s">
        <v>100</v>
      </c>
    </row>
    <row r="4" spans="1:27" ht="15" customHeight="1">
      <c r="A4" s="369" t="s">
        <v>404</v>
      </c>
      <c r="B4" s="370"/>
      <c r="C4" s="371"/>
      <c r="D4" s="160"/>
      <c r="E4" s="161"/>
      <c r="F4" s="162"/>
      <c r="G4" s="163"/>
      <c r="H4" s="160"/>
      <c r="I4" s="161"/>
      <c r="J4" s="160"/>
      <c r="K4" s="163"/>
      <c r="L4" s="160"/>
      <c r="M4" s="161"/>
      <c r="N4" s="162"/>
      <c r="O4" s="161"/>
      <c r="P4" s="162"/>
      <c r="Q4" s="163"/>
      <c r="R4" s="160"/>
      <c r="S4" s="161"/>
      <c r="T4" s="160"/>
      <c r="U4" s="161"/>
      <c r="V4" s="162"/>
      <c r="W4" s="163"/>
      <c r="X4" s="164"/>
      <c r="Y4" s="165"/>
      <c r="Z4" s="160"/>
      <c r="AA4" s="161"/>
    </row>
    <row r="5" spans="1:27" ht="26.25" customHeight="1">
      <c r="A5" s="166" t="s">
        <v>102</v>
      </c>
      <c r="B5" s="76">
        <v>50</v>
      </c>
      <c r="C5" s="143">
        <v>50</v>
      </c>
      <c r="D5" s="72">
        <v>55</v>
      </c>
      <c r="E5" s="73">
        <v>55</v>
      </c>
      <c r="F5" s="75">
        <v>55</v>
      </c>
      <c r="G5" s="77">
        <v>55</v>
      </c>
      <c r="H5" s="72">
        <v>30</v>
      </c>
      <c r="I5" s="73">
        <v>30</v>
      </c>
      <c r="J5" s="75">
        <v>55</v>
      </c>
      <c r="K5" s="77">
        <v>55</v>
      </c>
      <c r="L5" s="72">
        <v>55</v>
      </c>
      <c r="M5" s="73">
        <v>55</v>
      </c>
      <c r="N5" s="75">
        <v>55</v>
      </c>
      <c r="O5" s="77">
        <v>55</v>
      </c>
      <c r="P5" s="72">
        <v>55</v>
      </c>
      <c r="Q5" s="73">
        <v>55</v>
      </c>
      <c r="R5" s="75">
        <v>30</v>
      </c>
      <c r="S5" s="77">
        <v>30</v>
      </c>
      <c r="T5" s="72">
        <v>55</v>
      </c>
      <c r="U5" s="73">
        <v>55</v>
      </c>
      <c r="V5" s="75">
        <v>55</v>
      </c>
      <c r="W5" s="77">
        <v>55</v>
      </c>
      <c r="X5" s="167">
        <f>V5+T5+R5+P5+N5+L5+J5+H5+F5+D5</f>
        <v>500</v>
      </c>
      <c r="Y5" s="168">
        <f>W5+U5+S5+Q5+O5+M5+K5+I5+G5+E5</f>
        <v>500</v>
      </c>
      <c r="Z5" s="71">
        <f aca="true" t="shared" si="0" ref="Z5:AA36">X5/10</f>
        <v>50</v>
      </c>
      <c r="AA5" s="246">
        <f t="shared" si="0"/>
        <v>50</v>
      </c>
    </row>
    <row r="6" spans="1:27" ht="27" customHeight="1">
      <c r="A6" s="166" t="s">
        <v>168</v>
      </c>
      <c r="B6" s="355">
        <v>80</v>
      </c>
      <c r="C6" s="358">
        <v>80</v>
      </c>
      <c r="D6" s="72"/>
      <c r="E6" s="73"/>
      <c r="F6" s="75"/>
      <c r="G6" s="77"/>
      <c r="H6" s="72"/>
      <c r="I6" s="73"/>
      <c r="J6" s="75"/>
      <c r="K6" s="77"/>
      <c r="L6" s="72"/>
      <c r="M6" s="73"/>
      <c r="N6" s="75"/>
      <c r="O6" s="77"/>
      <c r="P6" s="72"/>
      <c r="Q6" s="73"/>
      <c r="R6" s="75"/>
      <c r="S6" s="77"/>
      <c r="T6" s="72"/>
      <c r="U6" s="73"/>
      <c r="V6" s="75"/>
      <c r="W6" s="77"/>
      <c r="X6" s="167">
        <f>X9+X8+X7</f>
        <v>797</v>
      </c>
      <c r="Y6" s="168">
        <f>Y9+Y8+Y7</f>
        <v>797</v>
      </c>
      <c r="Z6" s="71">
        <f t="shared" si="0"/>
        <v>79.7</v>
      </c>
      <c r="AA6" s="246">
        <f t="shared" si="0"/>
        <v>79.7</v>
      </c>
    </row>
    <row r="7" spans="1:27" ht="15" customHeight="1">
      <c r="A7" s="169" t="s">
        <v>169</v>
      </c>
      <c r="B7" s="356"/>
      <c r="C7" s="359"/>
      <c r="D7" s="72">
        <v>35</v>
      </c>
      <c r="E7" s="73">
        <v>35</v>
      </c>
      <c r="F7" s="75">
        <v>35</v>
      </c>
      <c r="G7" s="77">
        <v>35</v>
      </c>
      <c r="H7" s="72">
        <v>35</v>
      </c>
      <c r="I7" s="73">
        <v>35</v>
      </c>
      <c r="J7" s="75">
        <v>35</v>
      </c>
      <c r="K7" s="77">
        <v>35</v>
      </c>
      <c r="L7" s="72">
        <v>35</v>
      </c>
      <c r="M7" s="73">
        <v>35</v>
      </c>
      <c r="N7" s="75">
        <v>35</v>
      </c>
      <c r="O7" s="77">
        <v>35</v>
      </c>
      <c r="P7" s="72">
        <v>45</v>
      </c>
      <c r="Q7" s="73">
        <v>45</v>
      </c>
      <c r="R7" s="75">
        <v>10</v>
      </c>
      <c r="S7" s="77">
        <v>10</v>
      </c>
      <c r="T7" s="72">
        <v>55</v>
      </c>
      <c r="U7" s="73">
        <v>55</v>
      </c>
      <c r="V7" s="75">
        <v>35</v>
      </c>
      <c r="W7" s="77">
        <v>35</v>
      </c>
      <c r="X7" s="167">
        <f aca="true" t="shared" si="1" ref="X7:Y11">V7+T7+R7+P7+N7+L7+J7+H7+F7+D7</f>
        <v>355</v>
      </c>
      <c r="Y7" s="168">
        <f t="shared" si="1"/>
        <v>355</v>
      </c>
      <c r="Z7" s="71">
        <f t="shared" si="0"/>
        <v>35.5</v>
      </c>
      <c r="AA7" s="246">
        <f t="shared" si="0"/>
        <v>35.5</v>
      </c>
    </row>
    <row r="8" spans="1:27" ht="15.75" customHeight="1">
      <c r="A8" s="169" t="s">
        <v>103</v>
      </c>
      <c r="B8" s="356"/>
      <c r="C8" s="359"/>
      <c r="D8" s="72">
        <v>38</v>
      </c>
      <c r="E8" s="73">
        <v>38</v>
      </c>
      <c r="F8" s="75">
        <v>40</v>
      </c>
      <c r="G8" s="77">
        <v>40</v>
      </c>
      <c r="H8" s="72">
        <v>55</v>
      </c>
      <c r="I8" s="73">
        <v>55</v>
      </c>
      <c r="J8" s="75">
        <v>30</v>
      </c>
      <c r="K8" s="77">
        <v>30</v>
      </c>
      <c r="L8" s="72">
        <v>70</v>
      </c>
      <c r="M8" s="73">
        <v>70</v>
      </c>
      <c r="N8" s="75">
        <v>35</v>
      </c>
      <c r="O8" s="77">
        <v>35</v>
      </c>
      <c r="P8" s="72">
        <v>32</v>
      </c>
      <c r="Q8" s="73">
        <v>32</v>
      </c>
      <c r="R8" s="75">
        <v>55</v>
      </c>
      <c r="S8" s="77">
        <v>55</v>
      </c>
      <c r="T8" s="72">
        <v>32</v>
      </c>
      <c r="U8" s="73">
        <v>32</v>
      </c>
      <c r="V8" s="75">
        <v>32</v>
      </c>
      <c r="W8" s="77">
        <v>32</v>
      </c>
      <c r="X8" s="167">
        <f t="shared" si="1"/>
        <v>419</v>
      </c>
      <c r="Y8" s="168">
        <f t="shared" si="1"/>
        <v>419</v>
      </c>
      <c r="Z8" s="71">
        <f t="shared" si="0"/>
        <v>41.9</v>
      </c>
      <c r="AA8" s="246">
        <f t="shared" si="0"/>
        <v>41.9</v>
      </c>
    </row>
    <row r="9" spans="1:27" ht="15.75" customHeight="1">
      <c r="A9" s="169" t="s">
        <v>104</v>
      </c>
      <c r="B9" s="357"/>
      <c r="C9" s="360"/>
      <c r="D9" s="72"/>
      <c r="E9" s="73"/>
      <c r="F9" s="75">
        <v>3</v>
      </c>
      <c r="G9" s="77">
        <v>3</v>
      </c>
      <c r="H9" s="72"/>
      <c r="I9" s="73"/>
      <c r="J9" s="75">
        <v>5</v>
      </c>
      <c r="K9" s="77">
        <v>5</v>
      </c>
      <c r="L9" s="72"/>
      <c r="M9" s="73"/>
      <c r="N9" s="75">
        <v>8</v>
      </c>
      <c r="O9" s="77">
        <v>8</v>
      </c>
      <c r="P9" s="72"/>
      <c r="Q9" s="73"/>
      <c r="R9" s="75"/>
      <c r="S9" s="77"/>
      <c r="T9" s="72">
        <v>3</v>
      </c>
      <c r="U9" s="73">
        <v>3</v>
      </c>
      <c r="V9" s="75">
        <v>4</v>
      </c>
      <c r="W9" s="77">
        <v>4</v>
      </c>
      <c r="X9" s="167">
        <f t="shared" si="1"/>
        <v>23</v>
      </c>
      <c r="Y9" s="168">
        <f t="shared" si="1"/>
        <v>23</v>
      </c>
      <c r="Z9" s="71">
        <f t="shared" si="0"/>
        <v>2.3</v>
      </c>
      <c r="AA9" s="246">
        <f t="shared" si="0"/>
        <v>2.3</v>
      </c>
    </row>
    <row r="10" spans="1:27" ht="26.25" customHeight="1">
      <c r="A10" s="166" t="s">
        <v>170</v>
      </c>
      <c r="B10" s="76">
        <v>29</v>
      </c>
      <c r="C10" s="143">
        <v>29</v>
      </c>
      <c r="D10" s="72">
        <v>10</v>
      </c>
      <c r="E10" s="73">
        <v>10</v>
      </c>
      <c r="F10" s="75">
        <v>43</v>
      </c>
      <c r="G10" s="77">
        <v>43</v>
      </c>
      <c r="H10" s="72">
        <v>49</v>
      </c>
      <c r="I10" s="73">
        <v>49</v>
      </c>
      <c r="J10" s="75">
        <v>40</v>
      </c>
      <c r="K10" s="77">
        <v>40</v>
      </c>
      <c r="L10" s="72">
        <v>4</v>
      </c>
      <c r="M10" s="73">
        <v>4</v>
      </c>
      <c r="N10" s="75">
        <v>16</v>
      </c>
      <c r="O10" s="77">
        <v>16</v>
      </c>
      <c r="P10" s="72">
        <v>44</v>
      </c>
      <c r="Q10" s="73">
        <v>44</v>
      </c>
      <c r="R10" s="75">
        <v>44</v>
      </c>
      <c r="S10" s="77">
        <v>44</v>
      </c>
      <c r="T10" s="72">
        <v>36</v>
      </c>
      <c r="U10" s="73">
        <v>36</v>
      </c>
      <c r="V10" s="75">
        <v>5</v>
      </c>
      <c r="W10" s="77">
        <v>5</v>
      </c>
      <c r="X10" s="167">
        <f t="shared" si="1"/>
        <v>291</v>
      </c>
      <c r="Y10" s="168">
        <f t="shared" si="1"/>
        <v>291</v>
      </c>
      <c r="Z10" s="71">
        <f t="shared" si="0"/>
        <v>29.1</v>
      </c>
      <c r="AA10" s="246">
        <f t="shared" si="0"/>
        <v>29.1</v>
      </c>
    </row>
    <row r="11" spans="1:27" ht="15.75" customHeight="1">
      <c r="A11" s="166" t="s">
        <v>191</v>
      </c>
      <c r="B11" s="76">
        <v>3</v>
      </c>
      <c r="C11" s="143">
        <v>3</v>
      </c>
      <c r="D11" s="72"/>
      <c r="E11" s="73"/>
      <c r="F11" s="75"/>
      <c r="G11" s="77"/>
      <c r="H11" s="72">
        <v>9</v>
      </c>
      <c r="I11" s="73">
        <v>9</v>
      </c>
      <c r="J11" s="75"/>
      <c r="K11" s="77"/>
      <c r="L11" s="72"/>
      <c r="M11" s="73"/>
      <c r="N11" s="75"/>
      <c r="O11" s="77"/>
      <c r="P11" s="72"/>
      <c r="Q11" s="73"/>
      <c r="R11" s="75">
        <v>9</v>
      </c>
      <c r="S11" s="77">
        <v>9</v>
      </c>
      <c r="T11" s="72"/>
      <c r="U11" s="73"/>
      <c r="V11" s="75"/>
      <c r="W11" s="77"/>
      <c r="X11" s="167">
        <f t="shared" si="1"/>
        <v>18</v>
      </c>
      <c r="Y11" s="168">
        <f t="shared" si="1"/>
        <v>18</v>
      </c>
      <c r="Z11" s="71">
        <f t="shared" si="0"/>
        <v>1.8</v>
      </c>
      <c r="AA11" s="246">
        <f t="shared" si="0"/>
        <v>1.8</v>
      </c>
    </row>
    <row r="12" spans="1:27" ht="15.75" customHeight="1">
      <c r="A12" s="170" t="s">
        <v>171</v>
      </c>
      <c r="B12" s="355">
        <v>43</v>
      </c>
      <c r="C12" s="358">
        <v>43</v>
      </c>
      <c r="D12" s="72"/>
      <c r="E12" s="73"/>
      <c r="F12" s="75"/>
      <c r="G12" s="77"/>
      <c r="H12" s="72"/>
      <c r="I12" s="73"/>
      <c r="J12" s="75"/>
      <c r="K12" s="77"/>
      <c r="L12" s="72"/>
      <c r="M12" s="73"/>
      <c r="N12" s="75"/>
      <c r="O12" s="77"/>
      <c r="P12" s="72"/>
      <c r="Q12" s="73"/>
      <c r="R12" s="75"/>
      <c r="S12" s="77"/>
      <c r="T12" s="72"/>
      <c r="U12" s="73"/>
      <c r="V12" s="75"/>
      <c r="W12" s="77"/>
      <c r="X12" s="72">
        <f>X13+X14+X15+X16+X17+X18+X19+X20+X21</f>
        <v>430</v>
      </c>
      <c r="Y12" s="73">
        <f>Y13+Y14+Y15+Y16+Y17+Y18+Y19+Y20+Y21</f>
        <v>430</v>
      </c>
      <c r="Z12" s="71">
        <f t="shared" si="0"/>
        <v>43</v>
      </c>
      <c r="AA12" s="246">
        <f t="shared" si="0"/>
        <v>43</v>
      </c>
    </row>
    <row r="13" spans="1:27" ht="15.75" customHeight="1">
      <c r="A13" s="169" t="s">
        <v>105</v>
      </c>
      <c r="B13" s="356"/>
      <c r="C13" s="359"/>
      <c r="D13" s="72"/>
      <c r="E13" s="73"/>
      <c r="F13" s="75"/>
      <c r="G13" s="77"/>
      <c r="H13" s="72"/>
      <c r="I13" s="73"/>
      <c r="J13" s="75"/>
      <c r="K13" s="77"/>
      <c r="L13" s="72">
        <v>20</v>
      </c>
      <c r="M13" s="73">
        <v>20</v>
      </c>
      <c r="N13" s="75"/>
      <c r="O13" s="77"/>
      <c r="P13" s="72"/>
      <c r="Q13" s="73"/>
      <c r="R13" s="75"/>
      <c r="S13" s="77"/>
      <c r="T13" s="72"/>
      <c r="U13" s="73"/>
      <c r="V13" s="75"/>
      <c r="W13" s="77"/>
      <c r="X13" s="167">
        <f aca="true" t="shared" si="2" ref="X13:Y23">V13+T13+R13+P13+N13+L13+J13+H13+F13+D13</f>
        <v>20</v>
      </c>
      <c r="Y13" s="168">
        <f t="shared" si="2"/>
        <v>20</v>
      </c>
      <c r="Z13" s="71">
        <f t="shared" si="0"/>
        <v>2</v>
      </c>
      <c r="AA13" s="246">
        <f t="shared" si="0"/>
        <v>2</v>
      </c>
    </row>
    <row r="14" spans="1:27" ht="15.75" customHeight="1">
      <c r="A14" s="169" t="s">
        <v>106</v>
      </c>
      <c r="B14" s="356"/>
      <c r="C14" s="359"/>
      <c r="D14" s="72"/>
      <c r="E14" s="73"/>
      <c r="F14" s="75">
        <v>30</v>
      </c>
      <c r="G14" s="77">
        <v>30</v>
      </c>
      <c r="H14" s="72"/>
      <c r="I14" s="73"/>
      <c r="J14" s="75"/>
      <c r="K14" s="77"/>
      <c r="L14" s="72"/>
      <c r="M14" s="73"/>
      <c r="N14" s="75"/>
      <c r="O14" s="77"/>
      <c r="P14" s="72"/>
      <c r="Q14" s="73"/>
      <c r="R14" s="75">
        <v>15</v>
      </c>
      <c r="S14" s="77">
        <v>15</v>
      </c>
      <c r="T14" s="72"/>
      <c r="U14" s="73"/>
      <c r="V14" s="75"/>
      <c r="W14" s="77"/>
      <c r="X14" s="167">
        <f t="shared" si="2"/>
        <v>45</v>
      </c>
      <c r="Y14" s="168">
        <f t="shared" si="2"/>
        <v>45</v>
      </c>
      <c r="Z14" s="71">
        <f t="shared" si="0"/>
        <v>4.5</v>
      </c>
      <c r="AA14" s="246">
        <f t="shared" si="0"/>
        <v>4.5</v>
      </c>
    </row>
    <row r="15" spans="1:27" ht="15" customHeight="1">
      <c r="A15" s="169" t="s">
        <v>107</v>
      </c>
      <c r="B15" s="356"/>
      <c r="C15" s="359"/>
      <c r="D15" s="72">
        <v>6</v>
      </c>
      <c r="E15" s="73">
        <v>6</v>
      </c>
      <c r="F15" s="75"/>
      <c r="G15" s="77"/>
      <c r="H15" s="72"/>
      <c r="I15" s="73"/>
      <c r="J15" s="75"/>
      <c r="K15" s="77"/>
      <c r="L15" s="72"/>
      <c r="M15" s="73"/>
      <c r="N15" s="75"/>
      <c r="O15" s="77"/>
      <c r="P15" s="72"/>
      <c r="Q15" s="73"/>
      <c r="R15" s="75"/>
      <c r="S15" s="77"/>
      <c r="T15" s="72"/>
      <c r="U15" s="73"/>
      <c r="V15" s="75"/>
      <c r="W15" s="77"/>
      <c r="X15" s="167">
        <f t="shared" si="2"/>
        <v>6</v>
      </c>
      <c r="Y15" s="168">
        <f t="shared" si="2"/>
        <v>6</v>
      </c>
      <c r="Z15" s="71">
        <f t="shared" si="0"/>
        <v>0.6</v>
      </c>
      <c r="AA15" s="246">
        <f t="shared" si="0"/>
        <v>0.6</v>
      </c>
    </row>
    <row r="16" spans="1:27" ht="15" customHeight="1">
      <c r="A16" s="169" t="s">
        <v>172</v>
      </c>
      <c r="B16" s="356"/>
      <c r="C16" s="359"/>
      <c r="D16" s="72">
        <v>20</v>
      </c>
      <c r="E16" s="73">
        <v>20</v>
      </c>
      <c r="F16" s="75">
        <v>52</v>
      </c>
      <c r="G16" s="77">
        <v>52</v>
      </c>
      <c r="H16" s="72"/>
      <c r="I16" s="73"/>
      <c r="J16" s="75">
        <v>48</v>
      </c>
      <c r="K16" s="77">
        <v>48</v>
      </c>
      <c r="L16" s="72">
        <v>15</v>
      </c>
      <c r="M16" s="73">
        <v>15</v>
      </c>
      <c r="N16" s="75"/>
      <c r="O16" s="77"/>
      <c r="P16" s="72"/>
      <c r="Q16" s="73"/>
      <c r="R16" s="75">
        <v>65</v>
      </c>
      <c r="S16" s="77">
        <v>65</v>
      </c>
      <c r="T16" s="72"/>
      <c r="U16" s="73"/>
      <c r="V16" s="75">
        <v>7</v>
      </c>
      <c r="W16" s="77">
        <v>7</v>
      </c>
      <c r="X16" s="167">
        <f t="shared" si="2"/>
        <v>207</v>
      </c>
      <c r="Y16" s="168">
        <f t="shared" si="2"/>
        <v>207</v>
      </c>
      <c r="Z16" s="71">
        <f t="shared" si="0"/>
        <v>20.7</v>
      </c>
      <c r="AA16" s="246">
        <f t="shared" si="0"/>
        <v>20.7</v>
      </c>
    </row>
    <row r="17" spans="1:27" ht="16.5" customHeight="1">
      <c r="A17" s="169" t="s">
        <v>108</v>
      </c>
      <c r="B17" s="356"/>
      <c r="C17" s="359"/>
      <c r="D17" s="72"/>
      <c r="E17" s="73"/>
      <c r="F17" s="75"/>
      <c r="G17" s="77"/>
      <c r="H17" s="72"/>
      <c r="I17" s="73"/>
      <c r="J17" s="75"/>
      <c r="K17" s="77"/>
      <c r="L17" s="72"/>
      <c r="M17" s="73"/>
      <c r="N17" s="75">
        <v>26</v>
      </c>
      <c r="O17" s="77">
        <v>26</v>
      </c>
      <c r="P17" s="72"/>
      <c r="Q17" s="73"/>
      <c r="R17" s="75"/>
      <c r="S17" s="77"/>
      <c r="T17" s="72"/>
      <c r="U17" s="73"/>
      <c r="V17" s="75"/>
      <c r="W17" s="77"/>
      <c r="X17" s="167">
        <f t="shared" si="2"/>
        <v>26</v>
      </c>
      <c r="Y17" s="168">
        <f t="shared" si="2"/>
        <v>26</v>
      </c>
      <c r="Z17" s="71">
        <f t="shared" si="0"/>
        <v>2.6</v>
      </c>
      <c r="AA17" s="246">
        <f t="shared" si="0"/>
        <v>2.6</v>
      </c>
    </row>
    <row r="18" spans="1:27" ht="15.75" customHeight="1">
      <c r="A18" s="169" t="s">
        <v>173</v>
      </c>
      <c r="B18" s="356"/>
      <c r="C18" s="359"/>
      <c r="D18" s="72"/>
      <c r="E18" s="73"/>
      <c r="F18" s="75"/>
      <c r="G18" s="77"/>
      <c r="H18" s="72"/>
      <c r="I18" s="73"/>
      <c r="J18" s="75"/>
      <c r="K18" s="77"/>
      <c r="L18" s="72"/>
      <c r="M18" s="73"/>
      <c r="N18" s="75"/>
      <c r="O18" s="77"/>
      <c r="P18" s="72">
        <v>20</v>
      </c>
      <c r="Q18" s="73">
        <v>20</v>
      </c>
      <c r="R18" s="75"/>
      <c r="S18" s="77"/>
      <c r="T18" s="72"/>
      <c r="U18" s="73"/>
      <c r="V18" s="75"/>
      <c r="W18" s="77"/>
      <c r="X18" s="167">
        <f t="shared" si="2"/>
        <v>20</v>
      </c>
      <c r="Y18" s="168">
        <f t="shared" si="2"/>
        <v>20</v>
      </c>
      <c r="Z18" s="71">
        <f t="shared" si="0"/>
        <v>2</v>
      </c>
      <c r="AA18" s="246">
        <f t="shared" si="0"/>
        <v>2</v>
      </c>
    </row>
    <row r="19" spans="1:27" ht="15.75" customHeight="1">
      <c r="A19" s="169" t="s">
        <v>109</v>
      </c>
      <c r="B19" s="356"/>
      <c r="C19" s="359"/>
      <c r="D19" s="72"/>
      <c r="E19" s="73"/>
      <c r="F19" s="75"/>
      <c r="G19" s="77"/>
      <c r="H19" s="72"/>
      <c r="I19" s="73"/>
      <c r="J19" s="75"/>
      <c r="K19" s="77"/>
      <c r="L19" s="72"/>
      <c r="M19" s="73"/>
      <c r="N19" s="75"/>
      <c r="O19" s="77"/>
      <c r="P19" s="72"/>
      <c r="Q19" s="73"/>
      <c r="R19" s="75"/>
      <c r="S19" s="77"/>
      <c r="T19" s="72"/>
      <c r="U19" s="73"/>
      <c r="V19" s="75">
        <v>54</v>
      </c>
      <c r="W19" s="77">
        <v>54</v>
      </c>
      <c r="X19" s="167">
        <f t="shared" si="2"/>
        <v>54</v>
      </c>
      <c r="Y19" s="168">
        <f t="shared" si="2"/>
        <v>54</v>
      </c>
      <c r="Z19" s="71">
        <f t="shared" si="0"/>
        <v>5.4</v>
      </c>
      <c r="AA19" s="246">
        <f t="shared" si="0"/>
        <v>5.4</v>
      </c>
    </row>
    <row r="20" spans="1:27" ht="15" customHeight="1">
      <c r="A20" s="171" t="s">
        <v>110</v>
      </c>
      <c r="B20" s="356"/>
      <c r="C20" s="359"/>
      <c r="D20" s="72"/>
      <c r="E20" s="73"/>
      <c r="F20" s="75"/>
      <c r="G20" s="77"/>
      <c r="H20" s="72">
        <v>26</v>
      </c>
      <c r="I20" s="73">
        <v>26</v>
      </c>
      <c r="J20" s="75"/>
      <c r="K20" s="77"/>
      <c r="L20" s="72"/>
      <c r="M20" s="73"/>
      <c r="N20" s="75"/>
      <c r="O20" s="77"/>
      <c r="P20" s="72"/>
      <c r="Q20" s="73"/>
      <c r="R20" s="75"/>
      <c r="S20" s="77"/>
      <c r="T20" s="72"/>
      <c r="U20" s="73"/>
      <c r="V20" s="75"/>
      <c r="W20" s="77"/>
      <c r="X20" s="167">
        <f t="shared" si="2"/>
        <v>26</v>
      </c>
      <c r="Y20" s="168">
        <f t="shared" si="2"/>
        <v>26</v>
      </c>
      <c r="Z20" s="71">
        <f t="shared" si="0"/>
        <v>2.6</v>
      </c>
      <c r="AA20" s="246">
        <f t="shared" si="0"/>
        <v>2.6</v>
      </c>
    </row>
    <row r="21" spans="1:27" ht="15.75" customHeight="1">
      <c r="A21" s="169" t="s">
        <v>111</v>
      </c>
      <c r="B21" s="357"/>
      <c r="C21" s="360"/>
      <c r="D21" s="72"/>
      <c r="E21" s="73"/>
      <c r="F21" s="75"/>
      <c r="G21" s="77"/>
      <c r="H21" s="72"/>
      <c r="I21" s="73"/>
      <c r="J21" s="75"/>
      <c r="K21" s="77"/>
      <c r="L21" s="72"/>
      <c r="M21" s="73"/>
      <c r="N21" s="75"/>
      <c r="O21" s="77"/>
      <c r="P21" s="72"/>
      <c r="Q21" s="73"/>
      <c r="R21" s="75"/>
      <c r="S21" s="77"/>
      <c r="T21" s="72"/>
      <c r="U21" s="73"/>
      <c r="V21" s="75">
        <v>26</v>
      </c>
      <c r="W21" s="77">
        <v>26</v>
      </c>
      <c r="X21" s="167">
        <f t="shared" si="2"/>
        <v>26</v>
      </c>
      <c r="Y21" s="168">
        <f t="shared" si="2"/>
        <v>26</v>
      </c>
      <c r="Z21" s="71">
        <f t="shared" si="0"/>
        <v>2.6</v>
      </c>
      <c r="AA21" s="246">
        <f t="shared" si="0"/>
        <v>2.6</v>
      </c>
    </row>
    <row r="22" spans="1:27" ht="17.25" customHeight="1">
      <c r="A22" s="166" t="s">
        <v>112</v>
      </c>
      <c r="B22" s="76">
        <v>12</v>
      </c>
      <c r="C22" s="143">
        <v>12</v>
      </c>
      <c r="D22" s="72"/>
      <c r="E22" s="73"/>
      <c r="F22" s="75"/>
      <c r="G22" s="77"/>
      <c r="H22" s="72"/>
      <c r="I22" s="73"/>
      <c r="J22" s="75">
        <v>8</v>
      </c>
      <c r="K22" s="77">
        <v>8</v>
      </c>
      <c r="L22" s="72"/>
      <c r="M22" s="73"/>
      <c r="N22" s="75">
        <v>36</v>
      </c>
      <c r="O22" s="77">
        <v>36</v>
      </c>
      <c r="P22" s="72">
        <v>20</v>
      </c>
      <c r="Q22" s="73">
        <v>20</v>
      </c>
      <c r="R22" s="75"/>
      <c r="S22" s="77"/>
      <c r="T22" s="72">
        <v>53</v>
      </c>
      <c r="U22" s="73">
        <v>53</v>
      </c>
      <c r="V22" s="75"/>
      <c r="W22" s="77"/>
      <c r="X22" s="167">
        <f t="shared" si="2"/>
        <v>117</v>
      </c>
      <c r="Y22" s="168">
        <f t="shared" si="2"/>
        <v>117</v>
      </c>
      <c r="Z22" s="71">
        <f t="shared" si="0"/>
        <v>11.7</v>
      </c>
      <c r="AA22" s="246">
        <f t="shared" si="0"/>
        <v>11.7</v>
      </c>
    </row>
    <row r="23" spans="1:27" ht="17.25" customHeight="1">
      <c r="A23" s="166" t="s">
        <v>405</v>
      </c>
      <c r="B23" s="76">
        <v>200</v>
      </c>
      <c r="C23" s="143">
        <v>140</v>
      </c>
      <c r="D23" s="72">
        <v>269</v>
      </c>
      <c r="E23" s="239">
        <v>188.3</v>
      </c>
      <c r="F23" s="75">
        <v>203</v>
      </c>
      <c r="G23" s="241">
        <v>142.1</v>
      </c>
      <c r="H23" s="72">
        <v>110</v>
      </c>
      <c r="I23" s="172">
        <v>77</v>
      </c>
      <c r="J23" s="75">
        <v>254</v>
      </c>
      <c r="K23" s="176">
        <v>177.8</v>
      </c>
      <c r="L23" s="72">
        <v>337</v>
      </c>
      <c r="M23" s="244">
        <v>235.6</v>
      </c>
      <c r="N23" s="75">
        <v>139</v>
      </c>
      <c r="O23" s="77">
        <v>97.3</v>
      </c>
      <c r="P23" s="72">
        <v>251</v>
      </c>
      <c r="Q23" s="73">
        <v>175.7</v>
      </c>
      <c r="R23" s="75">
        <v>18</v>
      </c>
      <c r="S23" s="77">
        <v>12.6</v>
      </c>
      <c r="T23" s="72">
        <v>212</v>
      </c>
      <c r="U23" s="172">
        <v>148.4</v>
      </c>
      <c r="V23" s="75">
        <v>207</v>
      </c>
      <c r="W23" s="241">
        <v>144.9</v>
      </c>
      <c r="X23" s="72">
        <f t="shared" si="2"/>
        <v>2000</v>
      </c>
      <c r="Y23" s="168">
        <f t="shared" si="2"/>
        <v>1399.6999999999998</v>
      </c>
      <c r="Z23" s="71">
        <f t="shared" si="0"/>
        <v>200</v>
      </c>
      <c r="AA23" s="246">
        <f t="shared" si="0"/>
        <v>139.96999999999997</v>
      </c>
    </row>
    <row r="24" spans="1:27" ht="15.75" customHeight="1">
      <c r="A24" s="170" t="s">
        <v>144</v>
      </c>
      <c r="B24" s="356">
        <v>279</v>
      </c>
      <c r="C24" s="359">
        <v>220</v>
      </c>
      <c r="D24" s="72"/>
      <c r="E24" s="73"/>
      <c r="F24" s="75"/>
      <c r="G24" s="77"/>
      <c r="H24" s="72"/>
      <c r="I24" s="73"/>
      <c r="J24" s="75"/>
      <c r="K24" s="77"/>
      <c r="L24" s="72"/>
      <c r="M24" s="73"/>
      <c r="N24" s="75"/>
      <c r="O24" s="77"/>
      <c r="P24" s="72"/>
      <c r="Q24" s="73"/>
      <c r="R24" s="75"/>
      <c r="S24" s="77"/>
      <c r="T24" s="72"/>
      <c r="U24" s="73"/>
      <c r="V24" s="75"/>
      <c r="W24" s="77"/>
      <c r="X24" s="167">
        <f>X25+X26+X27+X28+X29+X30+X31+X32+X33+X34+X35+X36+X37+X38+X39</f>
        <v>2805</v>
      </c>
      <c r="Y24" s="167">
        <f>Y25+Y26+Y27+Y28+Y29+Y30+Y31+Y32+Y33+Y34+Y35+Y36+Y37+Y38+Y39</f>
        <v>2213.06</v>
      </c>
      <c r="Z24" s="167">
        <f>Z25+Z26+Z27+Z28+Z29+Z30+Z31+Z32+Z33+Z34+Z35+Z36+Z37+Z38+Z39</f>
        <v>280.49999999999994</v>
      </c>
      <c r="AA24" s="167">
        <f>AA25+AA26+AA27+AA28+AA29+AA30+AA31+AA32+AA33+AA34+AA35+AA36+AA37+AA38+AA39</f>
        <v>221.306</v>
      </c>
    </row>
    <row r="25" spans="1:27" ht="15.75" customHeight="1">
      <c r="A25" s="173" t="s">
        <v>116</v>
      </c>
      <c r="B25" s="356"/>
      <c r="C25" s="359"/>
      <c r="D25" s="72">
        <v>1</v>
      </c>
      <c r="E25" s="73">
        <v>1</v>
      </c>
      <c r="F25" s="75">
        <v>2</v>
      </c>
      <c r="G25" s="77">
        <v>2</v>
      </c>
      <c r="H25" s="72">
        <v>2</v>
      </c>
      <c r="I25" s="73">
        <v>2</v>
      </c>
      <c r="J25" s="75">
        <v>1</v>
      </c>
      <c r="K25" s="77">
        <v>1</v>
      </c>
      <c r="L25" s="72">
        <v>4</v>
      </c>
      <c r="M25" s="73">
        <v>4</v>
      </c>
      <c r="N25" s="75">
        <v>1</v>
      </c>
      <c r="O25" s="77">
        <v>1</v>
      </c>
      <c r="P25" s="72">
        <v>2</v>
      </c>
      <c r="Q25" s="73">
        <v>2</v>
      </c>
      <c r="R25" s="75">
        <v>4</v>
      </c>
      <c r="S25" s="77">
        <v>4</v>
      </c>
      <c r="T25" s="72">
        <v>2</v>
      </c>
      <c r="U25" s="73">
        <v>2</v>
      </c>
      <c r="V25" s="75">
        <v>1</v>
      </c>
      <c r="W25" s="77">
        <v>1</v>
      </c>
      <c r="X25" s="167">
        <f aca="true" t="shared" si="3" ref="X25:Y39">V25+T25+R25+P25+N25+L25+J25+H25+F25+D25</f>
        <v>20</v>
      </c>
      <c r="Y25" s="168">
        <f t="shared" si="3"/>
        <v>20</v>
      </c>
      <c r="Z25" s="71">
        <f t="shared" si="0"/>
        <v>2</v>
      </c>
      <c r="AA25" s="246">
        <f t="shared" si="0"/>
        <v>2</v>
      </c>
    </row>
    <row r="26" spans="1:27" ht="15.75" customHeight="1">
      <c r="A26" s="174" t="s">
        <v>396</v>
      </c>
      <c r="B26" s="356"/>
      <c r="C26" s="359"/>
      <c r="D26" s="178">
        <v>101</v>
      </c>
      <c r="E26" s="179">
        <v>80.8</v>
      </c>
      <c r="F26" s="180">
        <v>32</v>
      </c>
      <c r="G26" s="181">
        <v>25.6</v>
      </c>
      <c r="H26" s="178">
        <v>94</v>
      </c>
      <c r="I26" s="179">
        <v>75.2</v>
      </c>
      <c r="J26" s="180">
        <v>114</v>
      </c>
      <c r="K26" s="181">
        <v>81.2</v>
      </c>
      <c r="L26" s="178">
        <v>63</v>
      </c>
      <c r="M26" s="179">
        <v>50.4</v>
      </c>
      <c r="N26" s="180">
        <v>111</v>
      </c>
      <c r="O26" s="181">
        <v>88.8</v>
      </c>
      <c r="P26" s="178">
        <v>67</v>
      </c>
      <c r="Q26" s="179">
        <v>53.6</v>
      </c>
      <c r="R26" s="180">
        <v>117</v>
      </c>
      <c r="S26" s="181">
        <v>93.6</v>
      </c>
      <c r="T26" s="178">
        <v>98</v>
      </c>
      <c r="U26" s="179">
        <v>65.2</v>
      </c>
      <c r="V26" s="180">
        <v>83</v>
      </c>
      <c r="W26" s="181">
        <v>66.4</v>
      </c>
      <c r="X26" s="72">
        <f t="shared" si="3"/>
        <v>880</v>
      </c>
      <c r="Y26" s="73">
        <f t="shared" si="3"/>
        <v>680.8</v>
      </c>
      <c r="Z26" s="76">
        <f t="shared" si="0"/>
        <v>88</v>
      </c>
      <c r="AA26" s="246">
        <f t="shared" si="0"/>
        <v>68.08</v>
      </c>
    </row>
    <row r="27" spans="1:27" ht="16.5" customHeight="1">
      <c r="A27" s="177" t="s">
        <v>397</v>
      </c>
      <c r="B27" s="356"/>
      <c r="C27" s="359"/>
      <c r="D27" s="178"/>
      <c r="E27" s="179"/>
      <c r="F27" s="180"/>
      <c r="G27" s="181"/>
      <c r="H27" s="178"/>
      <c r="I27" s="179"/>
      <c r="J27" s="180"/>
      <c r="K27" s="181"/>
      <c r="L27" s="178"/>
      <c r="M27" s="179"/>
      <c r="N27" s="180"/>
      <c r="O27" s="181"/>
      <c r="P27" s="178"/>
      <c r="Q27" s="179"/>
      <c r="R27" s="180"/>
      <c r="S27" s="181"/>
      <c r="T27" s="178"/>
      <c r="U27" s="179"/>
      <c r="V27" s="180"/>
      <c r="W27" s="181"/>
      <c r="X27" s="178">
        <f t="shared" si="3"/>
        <v>0</v>
      </c>
      <c r="Y27" s="179">
        <f t="shared" si="3"/>
        <v>0</v>
      </c>
      <c r="Z27" s="182">
        <f t="shared" si="0"/>
        <v>0</v>
      </c>
      <c r="AA27" s="247">
        <f t="shared" si="0"/>
        <v>0</v>
      </c>
    </row>
    <row r="28" spans="1:27" ht="16.5" customHeight="1">
      <c r="A28" s="169" t="s">
        <v>117</v>
      </c>
      <c r="B28" s="356"/>
      <c r="C28" s="359"/>
      <c r="D28" s="72">
        <v>44</v>
      </c>
      <c r="E28" s="172">
        <v>36.96</v>
      </c>
      <c r="F28" s="75">
        <v>49</v>
      </c>
      <c r="G28" s="183">
        <v>41.16</v>
      </c>
      <c r="H28" s="72">
        <v>8</v>
      </c>
      <c r="I28" s="172">
        <v>6.72</v>
      </c>
      <c r="J28" s="75">
        <v>49</v>
      </c>
      <c r="K28" s="183">
        <v>41.16</v>
      </c>
      <c r="L28" s="72">
        <v>48</v>
      </c>
      <c r="M28" s="239">
        <v>40.32</v>
      </c>
      <c r="N28" s="75">
        <v>26</v>
      </c>
      <c r="O28" s="77">
        <v>21.84</v>
      </c>
      <c r="P28" s="72">
        <v>57</v>
      </c>
      <c r="Q28" s="73">
        <v>47.88</v>
      </c>
      <c r="R28" s="75">
        <v>27</v>
      </c>
      <c r="S28" s="77">
        <v>22.68</v>
      </c>
      <c r="T28" s="72">
        <v>43</v>
      </c>
      <c r="U28" s="73">
        <v>36.12</v>
      </c>
      <c r="V28" s="75">
        <v>68</v>
      </c>
      <c r="W28" s="183">
        <v>57.12</v>
      </c>
      <c r="X28" s="167">
        <f t="shared" si="3"/>
        <v>419</v>
      </c>
      <c r="Y28" s="168">
        <f t="shared" si="3"/>
        <v>351.96</v>
      </c>
      <c r="Z28" s="71">
        <f t="shared" si="0"/>
        <v>41.9</v>
      </c>
      <c r="AA28" s="246">
        <f t="shared" si="0"/>
        <v>35.196</v>
      </c>
    </row>
    <row r="29" spans="1:27" ht="16.5" customHeight="1">
      <c r="A29" s="169" t="s">
        <v>174</v>
      </c>
      <c r="B29" s="356"/>
      <c r="C29" s="359"/>
      <c r="D29" s="72">
        <v>16</v>
      </c>
      <c r="E29" s="73">
        <v>12.8</v>
      </c>
      <c r="F29" s="75">
        <v>63</v>
      </c>
      <c r="G29" s="176">
        <v>50.4</v>
      </c>
      <c r="H29" s="72">
        <v>162</v>
      </c>
      <c r="I29" s="73">
        <v>116.2</v>
      </c>
      <c r="J29" s="75">
        <v>59</v>
      </c>
      <c r="K29" s="77">
        <v>47.2</v>
      </c>
      <c r="L29" s="72">
        <v>150</v>
      </c>
      <c r="M29" s="73">
        <v>120</v>
      </c>
      <c r="N29" s="75">
        <v>50</v>
      </c>
      <c r="O29" s="77">
        <v>40</v>
      </c>
      <c r="P29" s="72">
        <v>237</v>
      </c>
      <c r="Q29" s="73">
        <v>189.6</v>
      </c>
      <c r="R29" s="75">
        <v>25</v>
      </c>
      <c r="S29" s="77">
        <v>20</v>
      </c>
      <c r="T29" s="72"/>
      <c r="U29" s="73"/>
      <c r="V29" s="75">
        <v>184</v>
      </c>
      <c r="W29" s="242">
        <v>132</v>
      </c>
      <c r="X29" s="167">
        <f t="shared" si="3"/>
        <v>946</v>
      </c>
      <c r="Y29" s="168">
        <f t="shared" si="3"/>
        <v>728.2</v>
      </c>
      <c r="Z29" s="71">
        <f t="shared" si="0"/>
        <v>94.6</v>
      </c>
      <c r="AA29" s="246">
        <f t="shared" si="0"/>
        <v>72.82000000000001</v>
      </c>
    </row>
    <row r="30" spans="1:27" ht="17.25" customHeight="1">
      <c r="A30" s="174" t="s">
        <v>398</v>
      </c>
      <c r="B30" s="356"/>
      <c r="C30" s="359"/>
      <c r="D30" s="72">
        <v>16</v>
      </c>
      <c r="E30" s="73">
        <v>12.8</v>
      </c>
      <c r="F30" s="75">
        <v>82</v>
      </c>
      <c r="G30" s="77">
        <v>60.2</v>
      </c>
      <c r="H30" s="178">
        <v>73</v>
      </c>
      <c r="I30" s="179">
        <v>58.5</v>
      </c>
      <c r="J30" s="75"/>
      <c r="K30" s="77"/>
      <c r="L30" s="72">
        <v>73</v>
      </c>
      <c r="M30" s="73">
        <v>58.5</v>
      </c>
      <c r="N30" s="75">
        <v>73</v>
      </c>
      <c r="O30" s="77">
        <v>58.4</v>
      </c>
      <c r="P30" s="178">
        <v>16</v>
      </c>
      <c r="Q30" s="179">
        <v>12.8</v>
      </c>
      <c r="R30" s="75">
        <v>69</v>
      </c>
      <c r="S30" s="77">
        <v>55.2</v>
      </c>
      <c r="T30" s="72"/>
      <c r="U30" s="73"/>
      <c r="V30" s="75"/>
      <c r="W30" s="77"/>
      <c r="X30" s="72">
        <f t="shared" si="3"/>
        <v>402</v>
      </c>
      <c r="Y30" s="73">
        <f t="shared" si="3"/>
        <v>316.40000000000003</v>
      </c>
      <c r="Z30" s="76">
        <f t="shared" si="0"/>
        <v>40.2</v>
      </c>
      <c r="AA30" s="246">
        <f t="shared" si="0"/>
        <v>31.640000000000004</v>
      </c>
    </row>
    <row r="31" spans="1:27" ht="15.75" customHeight="1">
      <c r="A31" s="177" t="s">
        <v>346</v>
      </c>
      <c r="B31" s="356"/>
      <c r="C31" s="359"/>
      <c r="D31" s="178"/>
      <c r="E31" s="179"/>
      <c r="F31" s="180"/>
      <c r="G31" s="181"/>
      <c r="H31" s="178"/>
      <c r="I31" s="179"/>
      <c r="J31" s="180"/>
      <c r="K31" s="181"/>
      <c r="L31" s="178"/>
      <c r="M31" s="179"/>
      <c r="N31" s="180"/>
      <c r="O31" s="181"/>
      <c r="P31" s="178"/>
      <c r="Q31" s="179"/>
      <c r="R31" s="180"/>
      <c r="S31" s="181"/>
      <c r="T31" s="178"/>
      <c r="U31" s="179"/>
      <c r="V31" s="180"/>
      <c r="W31" s="181"/>
      <c r="X31" s="178">
        <f t="shared" si="3"/>
        <v>0</v>
      </c>
      <c r="Y31" s="179">
        <f t="shared" si="3"/>
        <v>0</v>
      </c>
      <c r="Z31" s="182">
        <f t="shared" si="0"/>
        <v>0</v>
      </c>
      <c r="AA31" s="247">
        <f t="shared" si="0"/>
        <v>0</v>
      </c>
    </row>
    <row r="32" spans="1:27" ht="16.5" customHeight="1">
      <c r="A32" s="177" t="s">
        <v>114</v>
      </c>
      <c r="B32" s="356"/>
      <c r="C32" s="359"/>
      <c r="D32" s="178"/>
      <c r="E32" s="179"/>
      <c r="F32" s="180"/>
      <c r="G32" s="181"/>
      <c r="H32" s="178"/>
      <c r="I32" s="179"/>
      <c r="J32" s="180"/>
      <c r="K32" s="181"/>
      <c r="L32" s="178"/>
      <c r="M32" s="179"/>
      <c r="N32" s="180"/>
      <c r="O32" s="181"/>
      <c r="P32" s="178"/>
      <c r="Q32" s="179"/>
      <c r="R32" s="180"/>
      <c r="S32" s="181"/>
      <c r="T32" s="178"/>
      <c r="U32" s="179"/>
      <c r="V32" s="180"/>
      <c r="W32" s="181"/>
      <c r="X32" s="178">
        <f t="shared" si="3"/>
        <v>0</v>
      </c>
      <c r="Y32" s="179">
        <f t="shared" si="3"/>
        <v>0</v>
      </c>
      <c r="Z32" s="182">
        <f t="shared" si="0"/>
        <v>0</v>
      </c>
      <c r="AA32" s="247">
        <f t="shared" si="0"/>
        <v>0</v>
      </c>
    </row>
    <row r="33" spans="1:27" ht="15.75" customHeight="1">
      <c r="A33" s="169" t="s">
        <v>113</v>
      </c>
      <c r="B33" s="356"/>
      <c r="C33" s="359"/>
      <c r="D33" s="72"/>
      <c r="E33" s="73"/>
      <c r="F33" s="75"/>
      <c r="G33" s="77"/>
      <c r="H33" s="72"/>
      <c r="I33" s="73"/>
      <c r="J33" s="75"/>
      <c r="K33" s="77"/>
      <c r="L33" s="72"/>
      <c r="M33" s="73"/>
      <c r="N33" s="72"/>
      <c r="O33" s="73"/>
      <c r="P33" s="72"/>
      <c r="Q33" s="73"/>
      <c r="R33" s="75"/>
      <c r="S33" s="77"/>
      <c r="T33" s="72"/>
      <c r="U33" s="73"/>
      <c r="V33" s="75"/>
      <c r="W33" s="77"/>
      <c r="X33" s="72">
        <f t="shared" si="3"/>
        <v>0</v>
      </c>
      <c r="Y33" s="73">
        <f t="shared" si="3"/>
        <v>0</v>
      </c>
      <c r="Z33" s="76">
        <f t="shared" si="0"/>
        <v>0</v>
      </c>
      <c r="AA33" s="246">
        <f t="shared" si="0"/>
        <v>0</v>
      </c>
    </row>
    <row r="34" spans="1:27" ht="16.5" customHeight="1">
      <c r="A34" s="177" t="s">
        <v>175</v>
      </c>
      <c r="B34" s="356"/>
      <c r="C34" s="359"/>
      <c r="D34" s="178"/>
      <c r="E34" s="179"/>
      <c r="F34" s="180"/>
      <c r="G34" s="181"/>
      <c r="H34" s="178"/>
      <c r="I34" s="179"/>
      <c r="J34" s="180"/>
      <c r="K34" s="181"/>
      <c r="L34" s="178"/>
      <c r="M34" s="179"/>
      <c r="N34" s="180"/>
      <c r="O34" s="181"/>
      <c r="P34" s="178"/>
      <c r="Q34" s="179"/>
      <c r="R34" s="180"/>
      <c r="S34" s="181"/>
      <c r="T34" s="178"/>
      <c r="U34" s="179"/>
      <c r="V34" s="180"/>
      <c r="W34" s="181"/>
      <c r="X34" s="178">
        <f t="shared" si="3"/>
        <v>0</v>
      </c>
      <c r="Y34" s="179">
        <f t="shared" si="3"/>
        <v>0</v>
      </c>
      <c r="Z34" s="182">
        <f t="shared" si="0"/>
        <v>0</v>
      </c>
      <c r="AA34" s="247">
        <f t="shared" si="0"/>
        <v>0</v>
      </c>
    </row>
    <row r="35" spans="1:27" ht="16.5" customHeight="1">
      <c r="A35" s="169" t="s">
        <v>115</v>
      </c>
      <c r="B35" s="356"/>
      <c r="C35" s="359"/>
      <c r="D35" s="72">
        <v>1</v>
      </c>
      <c r="E35" s="73">
        <v>0.8</v>
      </c>
      <c r="F35" s="72">
        <v>1</v>
      </c>
      <c r="G35" s="73">
        <v>0.8</v>
      </c>
      <c r="H35" s="72">
        <v>1</v>
      </c>
      <c r="I35" s="73">
        <v>0.8</v>
      </c>
      <c r="J35" s="75">
        <v>4</v>
      </c>
      <c r="K35" s="77">
        <v>3.2</v>
      </c>
      <c r="L35" s="72">
        <v>1</v>
      </c>
      <c r="M35" s="73">
        <v>0.8</v>
      </c>
      <c r="N35" s="75">
        <v>1</v>
      </c>
      <c r="O35" s="77">
        <v>0.8</v>
      </c>
      <c r="P35" s="72">
        <v>4</v>
      </c>
      <c r="Q35" s="73">
        <v>3.2</v>
      </c>
      <c r="R35" s="75">
        <v>1</v>
      </c>
      <c r="S35" s="73">
        <v>0.8</v>
      </c>
      <c r="T35" s="72">
        <v>1</v>
      </c>
      <c r="U35" s="73">
        <v>0.8</v>
      </c>
      <c r="V35" s="75">
        <v>4</v>
      </c>
      <c r="W35" s="77">
        <v>3.2</v>
      </c>
      <c r="X35" s="167">
        <f t="shared" si="3"/>
        <v>19</v>
      </c>
      <c r="Y35" s="168">
        <f t="shared" si="3"/>
        <v>15.200000000000003</v>
      </c>
      <c r="Z35" s="71">
        <f t="shared" si="0"/>
        <v>1.9</v>
      </c>
      <c r="AA35" s="246">
        <f t="shared" si="0"/>
        <v>1.5200000000000002</v>
      </c>
    </row>
    <row r="36" spans="1:27" ht="15.75" customHeight="1">
      <c r="A36" s="169" t="s">
        <v>234</v>
      </c>
      <c r="B36" s="356"/>
      <c r="C36" s="359"/>
      <c r="D36" s="72">
        <v>2</v>
      </c>
      <c r="E36" s="73">
        <v>1.5</v>
      </c>
      <c r="F36" s="72">
        <v>2</v>
      </c>
      <c r="G36" s="73">
        <v>1.5</v>
      </c>
      <c r="H36" s="72">
        <v>2</v>
      </c>
      <c r="I36" s="73">
        <v>1.5</v>
      </c>
      <c r="J36" s="72">
        <v>2</v>
      </c>
      <c r="K36" s="77">
        <v>1.5</v>
      </c>
      <c r="L36" s="72">
        <v>2</v>
      </c>
      <c r="M36" s="73">
        <v>1.5</v>
      </c>
      <c r="N36" s="75">
        <v>2</v>
      </c>
      <c r="O36" s="77">
        <v>1.5</v>
      </c>
      <c r="P36" s="72">
        <v>2</v>
      </c>
      <c r="Q36" s="73">
        <v>1.5</v>
      </c>
      <c r="R36" s="75">
        <v>2</v>
      </c>
      <c r="S36" s="73">
        <v>1.5</v>
      </c>
      <c r="T36" s="72">
        <v>2</v>
      </c>
      <c r="U36" s="73">
        <v>1.5</v>
      </c>
      <c r="V36" s="72">
        <v>2</v>
      </c>
      <c r="W36" s="73">
        <v>1.5</v>
      </c>
      <c r="X36" s="167">
        <f t="shared" si="3"/>
        <v>20</v>
      </c>
      <c r="Y36" s="168">
        <f t="shared" si="3"/>
        <v>15</v>
      </c>
      <c r="Z36" s="71">
        <f t="shared" si="0"/>
        <v>2</v>
      </c>
      <c r="AA36" s="246">
        <f t="shared" si="0"/>
        <v>1.5</v>
      </c>
    </row>
    <row r="37" spans="1:27" ht="15.75" customHeight="1">
      <c r="A37" s="177" t="s">
        <v>349</v>
      </c>
      <c r="B37" s="356"/>
      <c r="C37" s="359"/>
      <c r="D37" s="178">
        <v>1.5</v>
      </c>
      <c r="E37" s="179">
        <v>1.2</v>
      </c>
      <c r="F37" s="180">
        <v>1.5</v>
      </c>
      <c r="G37" s="181">
        <v>1.2</v>
      </c>
      <c r="H37" s="178">
        <v>1.5</v>
      </c>
      <c r="I37" s="179">
        <v>1.2</v>
      </c>
      <c r="J37" s="180">
        <v>1.5</v>
      </c>
      <c r="K37" s="181">
        <v>1.2</v>
      </c>
      <c r="L37" s="180">
        <v>1.5</v>
      </c>
      <c r="M37" s="181">
        <v>1.2</v>
      </c>
      <c r="N37" s="180">
        <v>1.5</v>
      </c>
      <c r="O37" s="181">
        <v>1.2</v>
      </c>
      <c r="P37" s="180">
        <v>1.5</v>
      </c>
      <c r="Q37" s="181">
        <v>1.2</v>
      </c>
      <c r="R37" s="180">
        <v>1.5</v>
      </c>
      <c r="S37" s="181">
        <v>1.2</v>
      </c>
      <c r="T37" s="180">
        <v>1.5</v>
      </c>
      <c r="U37" s="181">
        <v>1.2</v>
      </c>
      <c r="V37" s="180">
        <v>1.5</v>
      </c>
      <c r="W37" s="181">
        <v>1.2</v>
      </c>
      <c r="X37" s="178">
        <f t="shared" si="3"/>
        <v>15</v>
      </c>
      <c r="Y37" s="179">
        <f t="shared" si="3"/>
        <v>11.999999999999998</v>
      </c>
      <c r="Z37" s="182">
        <f aca="true" t="shared" si="4" ref="Z37:AA68">X37/10</f>
        <v>1.5</v>
      </c>
      <c r="AA37" s="247">
        <f t="shared" si="4"/>
        <v>1.1999999999999997</v>
      </c>
    </row>
    <row r="38" spans="1:27" ht="16.5" customHeight="1">
      <c r="A38" s="169" t="s">
        <v>118</v>
      </c>
      <c r="B38" s="356"/>
      <c r="C38" s="359"/>
      <c r="D38" s="72"/>
      <c r="E38" s="73"/>
      <c r="F38" s="75"/>
      <c r="G38" s="77"/>
      <c r="H38" s="72"/>
      <c r="I38" s="73"/>
      <c r="J38" s="75"/>
      <c r="K38" s="77"/>
      <c r="L38" s="72"/>
      <c r="M38" s="73"/>
      <c r="N38" s="75"/>
      <c r="O38" s="77"/>
      <c r="P38" s="72"/>
      <c r="Q38" s="73"/>
      <c r="R38" s="75"/>
      <c r="S38" s="77"/>
      <c r="T38" s="72"/>
      <c r="U38" s="73"/>
      <c r="V38" s="75"/>
      <c r="W38" s="77"/>
      <c r="X38" s="167">
        <f t="shared" si="3"/>
        <v>0</v>
      </c>
      <c r="Y38" s="168">
        <f t="shared" si="3"/>
        <v>0</v>
      </c>
      <c r="Z38" s="71">
        <f t="shared" si="4"/>
        <v>0</v>
      </c>
      <c r="AA38" s="246">
        <f t="shared" si="4"/>
        <v>0</v>
      </c>
    </row>
    <row r="39" spans="1:27" ht="16.5" customHeight="1">
      <c r="A39" s="169" t="s">
        <v>176</v>
      </c>
      <c r="B39" s="357"/>
      <c r="C39" s="360"/>
      <c r="D39" s="72"/>
      <c r="E39" s="73"/>
      <c r="F39" s="75"/>
      <c r="G39" s="77"/>
      <c r="H39" s="72"/>
      <c r="I39" s="73"/>
      <c r="J39" s="75"/>
      <c r="K39" s="77"/>
      <c r="L39" s="72">
        <v>10</v>
      </c>
      <c r="M39" s="239">
        <v>6.5</v>
      </c>
      <c r="N39" s="75"/>
      <c r="O39" s="77"/>
      <c r="P39" s="72"/>
      <c r="Q39" s="73"/>
      <c r="R39" s="75"/>
      <c r="S39" s="77"/>
      <c r="T39" s="72">
        <v>64</v>
      </c>
      <c r="U39" s="73">
        <v>60.5</v>
      </c>
      <c r="V39" s="72">
        <v>10</v>
      </c>
      <c r="W39" s="239">
        <v>6.5</v>
      </c>
      <c r="X39" s="167">
        <f t="shared" si="3"/>
        <v>84</v>
      </c>
      <c r="Y39" s="168">
        <f t="shared" si="3"/>
        <v>73.5</v>
      </c>
      <c r="Z39" s="71">
        <f t="shared" si="4"/>
        <v>8.4</v>
      </c>
      <c r="AA39" s="246">
        <f t="shared" si="4"/>
        <v>7.35</v>
      </c>
    </row>
    <row r="40" spans="1:27" ht="18" customHeight="1">
      <c r="A40" s="170" t="s">
        <v>177</v>
      </c>
      <c r="B40" s="355">
        <v>114</v>
      </c>
      <c r="C40" s="358">
        <v>100</v>
      </c>
      <c r="D40" s="72"/>
      <c r="E40" s="73"/>
      <c r="F40" s="75"/>
      <c r="G40" s="77"/>
      <c r="H40" s="72"/>
      <c r="I40" s="73"/>
      <c r="J40" s="75"/>
      <c r="K40" s="77"/>
      <c r="L40" s="72"/>
      <c r="M40" s="73"/>
      <c r="N40" s="75"/>
      <c r="O40" s="77"/>
      <c r="P40" s="72"/>
      <c r="Q40" s="73"/>
      <c r="R40" s="75"/>
      <c r="S40" s="77"/>
      <c r="T40" s="72"/>
      <c r="U40" s="73"/>
      <c r="V40" s="75"/>
      <c r="W40" s="77"/>
      <c r="X40" s="72">
        <f>X41+X42+X43+X46+X47</f>
        <v>1186</v>
      </c>
      <c r="Y40" s="184">
        <f>Y41+Y42+Y43+Y46+Y47</f>
        <v>1000</v>
      </c>
      <c r="Z40" s="71">
        <f t="shared" si="4"/>
        <v>118.6</v>
      </c>
      <c r="AA40" s="291">
        <f t="shared" si="4"/>
        <v>100</v>
      </c>
    </row>
    <row r="41" spans="1:27" ht="17.25" customHeight="1">
      <c r="A41" s="169" t="s">
        <v>119</v>
      </c>
      <c r="B41" s="356"/>
      <c r="C41" s="359"/>
      <c r="D41" s="72">
        <v>114</v>
      </c>
      <c r="E41" s="73">
        <v>100</v>
      </c>
      <c r="F41" s="75"/>
      <c r="G41" s="183"/>
      <c r="H41" s="72"/>
      <c r="I41" s="73"/>
      <c r="J41" s="75"/>
      <c r="K41" s="77"/>
      <c r="L41" s="72">
        <v>114</v>
      </c>
      <c r="M41" s="73">
        <v>100</v>
      </c>
      <c r="N41" s="75">
        <v>114</v>
      </c>
      <c r="O41" s="77">
        <v>100</v>
      </c>
      <c r="P41" s="72"/>
      <c r="Q41" s="73"/>
      <c r="R41" s="75"/>
      <c r="S41" s="77"/>
      <c r="T41" s="72"/>
      <c r="U41" s="73"/>
      <c r="V41" s="75">
        <v>114</v>
      </c>
      <c r="W41" s="77">
        <v>100</v>
      </c>
      <c r="X41" s="167">
        <f aca="true" t="shared" si="5" ref="X41:Y56">V41+T41+R41+P41+N41+L41+J41+H41+F41+D41</f>
        <v>456</v>
      </c>
      <c r="Y41" s="168">
        <f t="shared" si="5"/>
        <v>400</v>
      </c>
      <c r="Z41" s="71">
        <f t="shared" si="4"/>
        <v>45.6</v>
      </c>
      <c r="AA41" s="246">
        <f t="shared" si="4"/>
        <v>40</v>
      </c>
    </row>
    <row r="42" spans="1:27" ht="15.75" customHeight="1">
      <c r="A42" s="169" t="s">
        <v>120</v>
      </c>
      <c r="B42" s="356"/>
      <c r="C42" s="359"/>
      <c r="D42" s="72"/>
      <c r="E42" s="73"/>
      <c r="F42" s="75">
        <v>111</v>
      </c>
      <c r="G42" s="176">
        <v>100</v>
      </c>
      <c r="H42" s="72"/>
      <c r="I42" s="73"/>
      <c r="J42" s="75">
        <v>111</v>
      </c>
      <c r="K42" s="176">
        <v>100</v>
      </c>
      <c r="L42" s="72"/>
      <c r="M42" s="73"/>
      <c r="N42" s="75"/>
      <c r="O42" s="77"/>
      <c r="P42" s="72">
        <v>111</v>
      </c>
      <c r="Q42" s="73">
        <v>100</v>
      </c>
      <c r="R42" s="75"/>
      <c r="S42" s="77"/>
      <c r="T42" s="72">
        <v>111</v>
      </c>
      <c r="U42" s="73">
        <v>100</v>
      </c>
      <c r="V42" s="75"/>
      <c r="W42" s="77"/>
      <c r="X42" s="167">
        <f t="shared" si="5"/>
        <v>444</v>
      </c>
      <c r="Y42" s="168">
        <f t="shared" si="5"/>
        <v>400</v>
      </c>
      <c r="Z42" s="71">
        <f t="shared" si="4"/>
        <v>44.4</v>
      </c>
      <c r="AA42" s="246">
        <f t="shared" si="4"/>
        <v>40</v>
      </c>
    </row>
    <row r="43" spans="1:27" ht="15" customHeight="1">
      <c r="A43" s="169" t="s">
        <v>178</v>
      </c>
      <c r="B43" s="356"/>
      <c r="C43" s="359"/>
      <c r="D43" s="72"/>
      <c r="E43" s="73"/>
      <c r="F43" s="75"/>
      <c r="G43" s="77"/>
      <c r="H43" s="72"/>
      <c r="I43" s="73"/>
      <c r="J43" s="75"/>
      <c r="K43" s="77"/>
      <c r="L43" s="72"/>
      <c r="M43" s="175"/>
      <c r="N43" s="75"/>
      <c r="O43" s="77"/>
      <c r="P43" s="72"/>
      <c r="Q43" s="73"/>
      <c r="R43" s="75"/>
      <c r="S43" s="77"/>
      <c r="T43" s="72"/>
      <c r="U43" s="73"/>
      <c r="V43" s="75"/>
      <c r="W43" s="77"/>
      <c r="X43" s="167">
        <f t="shared" si="5"/>
        <v>0</v>
      </c>
      <c r="Y43" s="168">
        <f t="shared" si="5"/>
        <v>0</v>
      </c>
      <c r="Z43" s="71">
        <f t="shared" si="4"/>
        <v>0</v>
      </c>
      <c r="AA43" s="246">
        <f t="shared" si="4"/>
        <v>0</v>
      </c>
    </row>
    <row r="44" spans="1:27" ht="15" customHeight="1">
      <c r="A44" s="169" t="s">
        <v>122</v>
      </c>
      <c r="B44" s="356"/>
      <c r="C44" s="359"/>
      <c r="D44" s="72">
        <v>7</v>
      </c>
      <c r="E44" s="73">
        <v>7</v>
      </c>
      <c r="F44" s="75"/>
      <c r="G44" s="77"/>
      <c r="H44" s="72"/>
      <c r="I44" s="73"/>
      <c r="J44" s="75">
        <v>10</v>
      </c>
      <c r="K44" s="77">
        <v>10</v>
      </c>
      <c r="L44" s="72"/>
      <c r="M44" s="73"/>
      <c r="N44" s="75">
        <v>7</v>
      </c>
      <c r="O44" s="77">
        <v>7</v>
      </c>
      <c r="P44" s="72">
        <v>10</v>
      </c>
      <c r="Q44" s="73">
        <v>10</v>
      </c>
      <c r="R44" s="75"/>
      <c r="S44" s="77"/>
      <c r="T44" s="72">
        <v>7</v>
      </c>
      <c r="U44" s="73">
        <v>7</v>
      </c>
      <c r="V44" s="75">
        <v>3</v>
      </c>
      <c r="W44" s="77">
        <v>3</v>
      </c>
      <c r="X44" s="167">
        <f t="shared" si="5"/>
        <v>44</v>
      </c>
      <c r="Y44" s="168">
        <f t="shared" si="5"/>
        <v>44</v>
      </c>
      <c r="Z44" s="71">
        <f t="shared" si="4"/>
        <v>4.4</v>
      </c>
      <c r="AA44" s="246">
        <f t="shared" si="4"/>
        <v>4.4</v>
      </c>
    </row>
    <row r="45" spans="1:27" ht="16.5" customHeight="1">
      <c r="A45" s="169" t="s">
        <v>123</v>
      </c>
      <c r="B45" s="356"/>
      <c r="C45" s="359"/>
      <c r="D45" s="72"/>
      <c r="E45" s="73"/>
      <c r="F45" s="75"/>
      <c r="G45" s="77"/>
      <c r="H45" s="72">
        <v>37</v>
      </c>
      <c r="I45" s="73">
        <v>37</v>
      </c>
      <c r="J45" s="75"/>
      <c r="K45" s="77"/>
      <c r="L45" s="72"/>
      <c r="M45" s="73"/>
      <c r="N45" s="75"/>
      <c r="O45" s="77"/>
      <c r="P45" s="72"/>
      <c r="Q45" s="73"/>
      <c r="R45" s="75">
        <v>20</v>
      </c>
      <c r="S45" s="77">
        <v>20</v>
      </c>
      <c r="T45" s="72"/>
      <c r="U45" s="73"/>
      <c r="V45" s="75"/>
      <c r="W45" s="77"/>
      <c r="X45" s="167">
        <f t="shared" si="5"/>
        <v>57</v>
      </c>
      <c r="Y45" s="168">
        <f t="shared" si="5"/>
        <v>57</v>
      </c>
      <c r="Z45" s="71">
        <f t="shared" si="4"/>
        <v>5.7</v>
      </c>
      <c r="AA45" s="246">
        <f t="shared" si="4"/>
        <v>5.7</v>
      </c>
    </row>
    <row r="46" spans="1:27" ht="15.75" customHeight="1">
      <c r="A46" s="169" t="s">
        <v>350</v>
      </c>
      <c r="B46" s="356"/>
      <c r="C46" s="359"/>
      <c r="D46" s="72"/>
      <c r="E46" s="73"/>
      <c r="F46" s="75"/>
      <c r="G46" s="77"/>
      <c r="H46" s="72">
        <v>136</v>
      </c>
      <c r="I46" s="172">
        <v>100</v>
      </c>
      <c r="J46" s="75"/>
      <c r="K46" s="77"/>
      <c r="L46" s="72"/>
      <c r="M46" s="73"/>
      <c r="N46" s="75"/>
      <c r="O46" s="77"/>
      <c r="P46" s="72"/>
      <c r="Q46" s="73"/>
      <c r="R46" s="75"/>
      <c r="S46" s="77"/>
      <c r="T46" s="72"/>
      <c r="U46" s="73"/>
      <c r="V46" s="75"/>
      <c r="W46" s="77"/>
      <c r="X46" s="167">
        <f t="shared" si="5"/>
        <v>136</v>
      </c>
      <c r="Y46" s="168">
        <f t="shared" si="5"/>
        <v>100</v>
      </c>
      <c r="Z46" s="71">
        <f t="shared" si="4"/>
        <v>13.6</v>
      </c>
      <c r="AA46" s="246">
        <f t="shared" si="4"/>
        <v>10</v>
      </c>
    </row>
    <row r="47" spans="1:27" ht="16.5" customHeight="1">
      <c r="A47" s="169" t="s">
        <v>121</v>
      </c>
      <c r="B47" s="357"/>
      <c r="C47" s="360"/>
      <c r="D47" s="72"/>
      <c r="E47" s="73"/>
      <c r="F47" s="75"/>
      <c r="G47" s="77"/>
      <c r="H47" s="72"/>
      <c r="I47" s="73"/>
      <c r="J47" s="75"/>
      <c r="K47" s="77"/>
      <c r="L47" s="72"/>
      <c r="M47" s="73"/>
      <c r="N47" s="75"/>
      <c r="O47" s="77"/>
      <c r="P47" s="72"/>
      <c r="Q47" s="73"/>
      <c r="R47" s="75">
        <v>150</v>
      </c>
      <c r="S47" s="77">
        <v>100</v>
      </c>
      <c r="T47" s="72"/>
      <c r="U47" s="73"/>
      <c r="V47" s="75"/>
      <c r="W47" s="176"/>
      <c r="X47" s="167">
        <f t="shared" si="5"/>
        <v>150</v>
      </c>
      <c r="Y47" s="168">
        <f t="shared" si="5"/>
        <v>100</v>
      </c>
      <c r="Z47" s="71">
        <f t="shared" si="4"/>
        <v>15</v>
      </c>
      <c r="AA47" s="246">
        <f t="shared" si="4"/>
        <v>10</v>
      </c>
    </row>
    <row r="48" spans="1:27" ht="28.5" customHeight="1">
      <c r="A48" s="166" t="s">
        <v>166</v>
      </c>
      <c r="B48" s="76">
        <v>50</v>
      </c>
      <c r="C48" s="143">
        <v>50</v>
      </c>
      <c r="D48" s="72"/>
      <c r="E48" s="73"/>
      <c r="F48" s="75">
        <v>180</v>
      </c>
      <c r="G48" s="77">
        <v>180</v>
      </c>
      <c r="H48" s="72">
        <v>180</v>
      </c>
      <c r="I48" s="73">
        <v>180</v>
      </c>
      <c r="J48" s="75"/>
      <c r="K48" s="77"/>
      <c r="L48" s="72"/>
      <c r="M48" s="73"/>
      <c r="N48" s="75"/>
      <c r="O48" s="77"/>
      <c r="P48" s="72"/>
      <c r="Q48" s="73"/>
      <c r="R48" s="75">
        <v>180</v>
      </c>
      <c r="S48" s="77">
        <v>180</v>
      </c>
      <c r="T48" s="72"/>
      <c r="U48" s="73"/>
      <c r="V48" s="75"/>
      <c r="W48" s="73"/>
      <c r="X48" s="167">
        <f t="shared" si="5"/>
        <v>540</v>
      </c>
      <c r="Y48" s="168">
        <f t="shared" si="5"/>
        <v>540</v>
      </c>
      <c r="Z48" s="71">
        <f t="shared" si="4"/>
        <v>54</v>
      </c>
      <c r="AA48" s="246">
        <f t="shared" si="4"/>
        <v>54</v>
      </c>
    </row>
    <row r="49" spans="1:27" ht="16.5" customHeight="1">
      <c r="A49" s="166" t="s">
        <v>179</v>
      </c>
      <c r="B49" s="76">
        <v>100</v>
      </c>
      <c r="C49" s="143">
        <v>100</v>
      </c>
      <c r="D49" s="72">
        <v>200</v>
      </c>
      <c r="E49" s="73">
        <v>200</v>
      </c>
      <c r="F49" s="75"/>
      <c r="G49" s="77"/>
      <c r="H49" s="72"/>
      <c r="I49" s="73"/>
      <c r="J49" s="75">
        <v>200</v>
      </c>
      <c r="K49" s="77">
        <v>200</v>
      </c>
      <c r="L49" s="72">
        <v>200</v>
      </c>
      <c r="M49" s="73">
        <v>200</v>
      </c>
      <c r="N49" s="75">
        <v>200</v>
      </c>
      <c r="O49" s="77">
        <v>200</v>
      </c>
      <c r="P49" s="72"/>
      <c r="Q49" s="73"/>
      <c r="R49" s="75"/>
      <c r="S49" s="77"/>
      <c r="T49" s="72"/>
      <c r="U49" s="73"/>
      <c r="V49" s="75">
        <v>200</v>
      </c>
      <c r="W49" s="77">
        <v>200</v>
      </c>
      <c r="X49" s="167">
        <f t="shared" si="5"/>
        <v>1000</v>
      </c>
      <c r="Y49" s="168">
        <f t="shared" si="5"/>
        <v>1000</v>
      </c>
      <c r="Z49" s="71">
        <f t="shared" si="4"/>
        <v>100</v>
      </c>
      <c r="AA49" s="246">
        <f t="shared" si="4"/>
        <v>100</v>
      </c>
    </row>
    <row r="50" spans="1:27" ht="15.75" customHeight="1">
      <c r="A50" s="166" t="s">
        <v>124</v>
      </c>
      <c r="B50" s="76">
        <v>30</v>
      </c>
      <c r="C50" s="143">
        <v>30</v>
      </c>
      <c r="D50" s="72">
        <v>27</v>
      </c>
      <c r="E50" s="73">
        <v>27</v>
      </c>
      <c r="F50" s="75">
        <v>26</v>
      </c>
      <c r="G50" s="77">
        <v>26</v>
      </c>
      <c r="H50" s="72">
        <v>55</v>
      </c>
      <c r="I50" s="73">
        <v>55</v>
      </c>
      <c r="J50" s="75">
        <v>23</v>
      </c>
      <c r="K50" s="77">
        <v>23</v>
      </c>
      <c r="L50" s="72">
        <v>21</v>
      </c>
      <c r="M50" s="73">
        <v>21</v>
      </c>
      <c r="N50" s="75">
        <v>31</v>
      </c>
      <c r="O50" s="77">
        <v>31</v>
      </c>
      <c r="P50" s="72">
        <v>27</v>
      </c>
      <c r="Q50" s="73">
        <v>27</v>
      </c>
      <c r="R50" s="75">
        <v>45</v>
      </c>
      <c r="S50" s="77">
        <v>45</v>
      </c>
      <c r="T50" s="72">
        <v>23</v>
      </c>
      <c r="U50" s="73">
        <v>23</v>
      </c>
      <c r="V50" s="75">
        <v>22</v>
      </c>
      <c r="W50" s="77">
        <v>22</v>
      </c>
      <c r="X50" s="167">
        <f t="shared" si="5"/>
        <v>300</v>
      </c>
      <c r="Y50" s="168">
        <f t="shared" si="5"/>
        <v>300</v>
      </c>
      <c r="Z50" s="71">
        <f t="shared" si="4"/>
        <v>30</v>
      </c>
      <c r="AA50" s="246">
        <f t="shared" si="4"/>
        <v>30</v>
      </c>
    </row>
    <row r="51" spans="1:27" ht="18" customHeight="1">
      <c r="A51" s="166" t="s">
        <v>125</v>
      </c>
      <c r="B51" s="76">
        <v>1.2</v>
      </c>
      <c r="C51" s="143">
        <v>1.2</v>
      </c>
      <c r="D51" s="72"/>
      <c r="E51" s="73"/>
      <c r="F51" s="75">
        <v>3</v>
      </c>
      <c r="G51" s="77">
        <v>3</v>
      </c>
      <c r="H51" s="72"/>
      <c r="I51" s="73"/>
      <c r="J51" s="75"/>
      <c r="K51" s="77"/>
      <c r="L51" s="72">
        <v>3</v>
      </c>
      <c r="M51" s="73">
        <v>3</v>
      </c>
      <c r="N51" s="75"/>
      <c r="O51" s="77"/>
      <c r="P51" s="72">
        <v>3</v>
      </c>
      <c r="Q51" s="73">
        <v>3</v>
      </c>
      <c r="R51" s="75"/>
      <c r="S51" s="77"/>
      <c r="T51" s="72"/>
      <c r="U51" s="73"/>
      <c r="V51" s="75">
        <v>3</v>
      </c>
      <c r="W51" s="77">
        <v>3</v>
      </c>
      <c r="X51" s="167">
        <f t="shared" si="5"/>
        <v>12</v>
      </c>
      <c r="Y51" s="168">
        <f t="shared" si="5"/>
        <v>12</v>
      </c>
      <c r="Z51" s="71">
        <f t="shared" si="4"/>
        <v>1.2</v>
      </c>
      <c r="AA51" s="246">
        <f t="shared" si="4"/>
        <v>1.2</v>
      </c>
    </row>
    <row r="52" spans="1:27" ht="15" customHeight="1">
      <c r="A52" s="166" t="s">
        <v>126</v>
      </c>
      <c r="B52" s="76">
        <v>0.6</v>
      </c>
      <c r="C52" s="143">
        <v>0.6</v>
      </c>
      <c r="D52" s="72"/>
      <c r="E52" s="73"/>
      <c r="F52" s="75"/>
      <c r="G52" s="77"/>
      <c r="H52" s="72">
        <v>3</v>
      </c>
      <c r="I52" s="73">
        <v>3</v>
      </c>
      <c r="J52" s="75"/>
      <c r="K52" s="77"/>
      <c r="L52" s="72"/>
      <c r="M52" s="73"/>
      <c r="N52" s="75"/>
      <c r="O52" s="77"/>
      <c r="P52" s="72"/>
      <c r="Q52" s="73"/>
      <c r="R52" s="75">
        <v>3</v>
      </c>
      <c r="S52" s="77">
        <v>3</v>
      </c>
      <c r="T52" s="72"/>
      <c r="U52" s="73"/>
      <c r="V52" s="75"/>
      <c r="W52" s="77"/>
      <c r="X52" s="167">
        <f t="shared" si="5"/>
        <v>6</v>
      </c>
      <c r="Y52" s="168">
        <f t="shared" si="5"/>
        <v>6</v>
      </c>
      <c r="Z52" s="71">
        <f t="shared" si="4"/>
        <v>0.6</v>
      </c>
      <c r="AA52" s="246">
        <f t="shared" si="4"/>
        <v>0.6</v>
      </c>
    </row>
    <row r="53" spans="1:27" ht="15.75" customHeight="1">
      <c r="A53" s="166" t="s">
        <v>127</v>
      </c>
      <c r="B53" s="76">
        <v>0.6</v>
      </c>
      <c r="C53" s="143">
        <v>0.6</v>
      </c>
      <c r="D53" s="72">
        <v>0.86</v>
      </c>
      <c r="E53" s="73">
        <v>0.86</v>
      </c>
      <c r="F53" s="75">
        <v>0.43</v>
      </c>
      <c r="G53" s="77">
        <v>0.43</v>
      </c>
      <c r="H53" s="72">
        <v>0.43</v>
      </c>
      <c r="I53" s="73">
        <v>0.43</v>
      </c>
      <c r="J53" s="75">
        <v>0.86</v>
      </c>
      <c r="K53" s="77">
        <v>0.86</v>
      </c>
      <c r="L53" s="72">
        <v>0.43</v>
      </c>
      <c r="M53" s="73">
        <v>0.43</v>
      </c>
      <c r="N53" s="75">
        <v>0.86</v>
      </c>
      <c r="O53" s="77">
        <v>0.86</v>
      </c>
      <c r="P53" s="72">
        <v>0.43</v>
      </c>
      <c r="Q53" s="73">
        <v>0.43</v>
      </c>
      <c r="R53" s="75">
        <v>0.43</v>
      </c>
      <c r="S53" s="77">
        <v>0.43</v>
      </c>
      <c r="T53" s="72">
        <v>0.86</v>
      </c>
      <c r="U53" s="73">
        <v>0.86</v>
      </c>
      <c r="V53" s="75">
        <v>0.43</v>
      </c>
      <c r="W53" s="77">
        <v>0.43</v>
      </c>
      <c r="X53" s="167">
        <f t="shared" si="5"/>
        <v>6.02</v>
      </c>
      <c r="Y53" s="168">
        <f t="shared" si="5"/>
        <v>6.02</v>
      </c>
      <c r="Z53" s="71">
        <f t="shared" si="4"/>
        <v>0.602</v>
      </c>
      <c r="AA53" s="246">
        <f t="shared" si="4"/>
        <v>0.602</v>
      </c>
    </row>
    <row r="54" spans="1:27" ht="16.5" customHeight="1">
      <c r="A54" s="166" t="s">
        <v>128</v>
      </c>
      <c r="B54" s="245">
        <v>60.5</v>
      </c>
      <c r="C54" s="143">
        <v>55</v>
      </c>
      <c r="D54" s="72">
        <v>96</v>
      </c>
      <c r="E54" s="172">
        <v>87.36</v>
      </c>
      <c r="F54" s="75">
        <v>87</v>
      </c>
      <c r="G54" s="183">
        <v>79.17</v>
      </c>
      <c r="H54" s="72"/>
      <c r="I54" s="73"/>
      <c r="J54" s="75">
        <v>25</v>
      </c>
      <c r="K54" s="183">
        <v>22.75</v>
      </c>
      <c r="L54" s="72">
        <v>99</v>
      </c>
      <c r="M54" s="172">
        <v>90.09</v>
      </c>
      <c r="N54" s="75">
        <v>87</v>
      </c>
      <c r="O54" s="77">
        <v>79.17</v>
      </c>
      <c r="P54" s="72">
        <v>87</v>
      </c>
      <c r="Q54" s="73">
        <v>79.17</v>
      </c>
      <c r="R54" s="75"/>
      <c r="S54" s="77"/>
      <c r="T54" s="72">
        <v>25</v>
      </c>
      <c r="U54" s="73">
        <v>22.75</v>
      </c>
      <c r="V54" s="75">
        <v>99</v>
      </c>
      <c r="W54" s="240">
        <v>90.09</v>
      </c>
      <c r="X54" s="167">
        <f t="shared" si="5"/>
        <v>605</v>
      </c>
      <c r="Y54" s="168">
        <f t="shared" si="5"/>
        <v>550.55</v>
      </c>
      <c r="Z54" s="71">
        <f t="shared" si="4"/>
        <v>60.5</v>
      </c>
      <c r="AA54" s="248">
        <f t="shared" si="4"/>
        <v>55.05499999999999</v>
      </c>
    </row>
    <row r="55" spans="1:27" ht="24" customHeight="1" thickBot="1">
      <c r="A55" s="283" t="s">
        <v>245</v>
      </c>
      <c r="B55" s="76">
        <v>30.1</v>
      </c>
      <c r="C55" s="143">
        <v>25</v>
      </c>
      <c r="D55" s="72"/>
      <c r="E55" s="73"/>
      <c r="F55" s="75"/>
      <c r="G55" s="77"/>
      <c r="H55" s="72"/>
      <c r="I55" s="73"/>
      <c r="J55" s="75">
        <v>150.5</v>
      </c>
      <c r="K55" s="77">
        <v>124.92</v>
      </c>
      <c r="L55" s="72"/>
      <c r="M55" s="73"/>
      <c r="N55" s="75"/>
      <c r="O55" s="77"/>
      <c r="P55" s="72"/>
      <c r="Q55" s="73"/>
      <c r="R55" s="75"/>
      <c r="S55" s="77"/>
      <c r="T55" s="72">
        <v>150.5</v>
      </c>
      <c r="U55" s="172">
        <v>124.92</v>
      </c>
      <c r="V55" s="75"/>
      <c r="W55" s="77"/>
      <c r="X55" s="167">
        <f t="shared" si="5"/>
        <v>301</v>
      </c>
      <c r="Y55" s="168">
        <f t="shared" si="5"/>
        <v>249.84</v>
      </c>
      <c r="Z55" s="71">
        <f t="shared" si="4"/>
        <v>30.1</v>
      </c>
      <c r="AA55" s="248">
        <f t="shared" si="4"/>
        <v>24.984</v>
      </c>
    </row>
    <row r="56" spans="1:27" ht="17.25" customHeight="1">
      <c r="A56" s="166" t="s">
        <v>180</v>
      </c>
      <c r="B56" s="76">
        <v>27</v>
      </c>
      <c r="C56" s="143">
        <v>24</v>
      </c>
      <c r="D56" s="72"/>
      <c r="E56" s="73"/>
      <c r="F56" s="75"/>
      <c r="G56" s="77"/>
      <c r="H56" s="72">
        <v>135</v>
      </c>
      <c r="I56" s="239">
        <v>120</v>
      </c>
      <c r="J56" s="75"/>
      <c r="K56" s="77"/>
      <c r="L56" s="72"/>
      <c r="M56" s="73"/>
      <c r="N56" s="75"/>
      <c r="O56" s="77"/>
      <c r="P56" s="72"/>
      <c r="Q56" s="73"/>
      <c r="R56" s="75">
        <v>135</v>
      </c>
      <c r="S56" s="240">
        <v>120</v>
      </c>
      <c r="T56" s="72"/>
      <c r="U56" s="73"/>
      <c r="V56" s="75"/>
      <c r="W56" s="77"/>
      <c r="X56" s="167">
        <f t="shared" si="5"/>
        <v>270</v>
      </c>
      <c r="Y56" s="168">
        <f t="shared" si="5"/>
        <v>240</v>
      </c>
      <c r="Z56" s="71">
        <f t="shared" si="4"/>
        <v>27</v>
      </c>
      <c r="AA56" s="246">
        <f t="shared" si="4"/>
        <v>24</v>
      </c>
    </row>
    <row r="57" spans="1:27" ht="16.5" customHeight="1">
      <c r="A57" s="166" t="s">
        <v>129</v>
      </c>
      <c r="B57" s="355">
        <v>39</v>
      </c>
      <c r="C57" s="358">
        <v>37</v>
      </c>
      <c r="D57" s="72"/>
      <c r="E57" s="73"/>
      <c r="F57" s="75"/>
      <c r="G57" s="77"/>
      <c r="H57" s="72"/>
      <c r="I57" s="73"/>
      <c r="J57" s="75"/>
      <c r="K57" s="77"/>
      <c r="L57" s="72"/>
      <c r="M57" s="73"/>
      <c r="N57" s="75"/>
      <c r="O57" s="77"/>
      <c r="P57" s="72"/>
      <c r="Q57" s="73"/>
      <c r="R57" s="75"/>
      <c r="S57" s="77"/>
      <c r="T57" s="72"/>
      <c r="U57" s="73"/>
      <c r="V57" s="75"/>
      <c r="W57" s="77"/>
      <c r="X57" s="167">
        <f>X58+X59</f>
        <v>401</v>
      </c>
      <c r="Y57" s="168">
        <f>Y58+Y59</f>
        <v>368.6</v>
      </c>
      <c r="Z57" s="71">
        <f t="shared" si="4"/>
        <v>40.1</v>
      </c>
      <c r="AA57" s="291">
        <f t="shared" si="4"/>
        <v>36.86</v>
      </c>
    </row>
    <row r="58" spans="1:27" ht="16.5" customHeight="1">
      <c r="A58" s="185" t="s">
        <v>130</v>
      </c>
      <c r="B58" s="356"/>
      <c r="C58" s="359"/>
      <c r="D58" s="72"/>
      <c r="E58" s="73"/>
      <c r="F58" s="75">
        <v>79</v>
      </c>
      <c r="G58" s="183">
        <v>75.05</v>
      </c>
      <c r="H58" s="72"/>
      <c r="I58" s="73"/>
      <c r="J58" s="75">
        <v>75</v>
      </c>
      <c r="K58" s="77">
        <v>71.25</v>
      </c>
      <c r="L58" s="72"/>
      <c r="M58" s="73"/>
      <c r="N58" s="75"/>
      <c r="O58" s="77"/>
      <c r="P58" s="72">
        <v>78</v>
      </c>
      <c r="Q58" s="73">
        <v>74.1</v>
      </c>
      <c r="R58" s="75"/>
      <c r="S58" s="77"/>
      <c r="T58" s="72">
        <v>89</v>
      </c>
      <c r="U58" s="73">
        <v>72.2</v>
      </c>
      <c r="V58" s="75"/>
      <c r="W58" s="77"/>
      <c r="X58" s="167">
        <f>V58+T58+R58+P58+N58+L58+J58+H58+F58+D58</f>
        <v>321</v>
      </c>
      <c r="Y58" s="168">
        <f>W58+U58+S58+Q58+O58+M58+K58+I58+G58+E58</f>
        <v>292.6</v>
      </c>
      <c r="Z58" s="71">
        <f t="shared" si="4"/>
        <v>32.1</v>
      </c>
      <c r="AA58" s="246">
        <f t="shared" si="4"/>
        <v>29.26</v>
      </c>
    </row>
    <row r="59" spans="1:27" ht="16.5" customHeight="1">
      <c r="A59" s="174" t="s">
        <v>131</v>
      </c>
      <c r="B59" s="357"/>
      <c r="C59" s="360"/>
      <c r="D59" s="72"/>
      <c r="E59" s="73"/>
      <c r="F59" s="75"/>
      <c r="G59" s="77"/>
      <c r="H59" s="72"/>
      <c r="I59" s="73"/>
      <c r="J59" s="75"/>
      <c r="K59" s="77"/>
      <c r="L59" s="72">
        <v>40</v>
      </c>
      <c r="M59" s="73">
        <v>38</v>
      </c>
      <c r="N59" s="75"/>
      <c r="O59" s="77"/>
      <c r="P59" s="72"/>
      <c r="Q59" s="73"/>
      <c r="R59" s="75"/>
      <c r="S59" s="77"/>
      <c r="T59" s="72"/>
      <c r="U59" s="73"/>
      <c r="V59" s="75">
        <v>40</v>
      </c>
      <c r="W59" s="77">
        <v>38</v>
      </c>
      <c r="X59" s="167">
        <f>V59+T59+R59+P59+N59+L59+J59+H59+F59+D59</f>
        <v>80</v>
      </c>
      <c r="Y59" s="168">
        <f>W59+U59+S59+Q59+O59+M59+K59+I59+G59+E59</f>
        <v>76</v>
      </c>
      <c r="Z59" s="71">
        <f t="shared" si="4"/>
        <v>8</v>
      </c>
      <c r="AA59" s="246">
        <f t="shared" si="4"/>
        <v>7.6</v>
      </c>
    </row>
    <row r="60" spans="1:27" ht="24" customHeight="1">
      <c r="A60" s="186" t="s">
        <v>181</v>
      </c>
      <c r="B60" s="355">
        <v>450</v>
      </c>
      <c r="C60" s="358">
        <v>450</v>
      </c>
      <c r="D60" s="72"/>
      <c r="E60" s="73"/>
      <c r="F60" s="75"/>
      <c r="G60" s="77"/>
      <c r="H60" s="72"/>
      <c r="I60" s="73"/>
      <c r="J60" s="75"/>
      <c r="K60" s="77"/>
      <c r="L60" s="72"/>
      <c r="M60" s="73"/>
      <c r="N60" s="75"/>
      <c r="O60" s="77"/>
      <c r="P60" s="72"/>
      <c r="Q60" s="73"/>
      <c r="R60" s="75"/>
      <c r="S60" s="77"/>
      <c r="T60" s="72"/>
      <c r="U60" s="73"/>
      <c r="V60" s="75"/>
      <c r="W60" s="77"/>
      <c r="X60" s="167">
        <f>X61+X62+X63+X64+X65</f>
        <v>4493</v>
      </c>
      <c r="Y60" s="184">
        <f>Y61+Y62+Y63+Y64+Y65</f>
        <v>4493</v>
      </c>
      <c r="Z60" s="71">
        <f t="shared" si="4"/>
        <v>449.3</v>
      </c>
      <c r="AA60" s="246">
        <f t="shared" si="4"/>
        <v>449.3</v>
      </c>
    </row>
    <row r="61" spans="1:27" ht="15.75" customHeight="1">
      <c r="A61" s="169" t="s">
        <v>182</v>
      </c>
      <c r="B61" s="356"/>
      <c r="C61" s="359"/>
      <c r="D61" s="72">
        <v>160</v>
      </c>
      <c r="E61" s="73">
        <v>160</v>
      </c>
      <c r="F61" s="75">
        <v>325</v>
      </c>
      <c r="G61" s="77">
        <v>325</v>
      </c>
      <c r="H61" s="72">
        <v>391</v>
      </c>
      <c r="I61" s="73">
        <v>391</v>
      </c>
      <c r="J61" s="75">
        <v>214</v>
      </c>
      <c r="K61" s="77">
        <v>214</v>
      </c>
      <c r="L61" s="72">
        <v>280</v>
      </c>
      <c r="M61" s="73">
        <v>280</v>
      </c>
      <c r="N61" s="75">
        <v>78</v>
      </c>
      <c r="O61" s="77">
        <v>78</v>
      </c>
      <c r="P61" s="72">
        <v>329</v>
      </c>
      <c r="Q61" s="73">
        <v>329</v>
      </c>
      <c r="R61" s="75">
        <v>280</v>
      </c>
      <c r="S61" s="77">
        <v>280</v>
      </c>
      <c r="T61" s="72">
        <v>169</v>
      </c>
      <c r="U61" s="73">
        <v>169</v>
      </c>
      <c r="V61" s="75">
        <v>287</v>
      </c>
      <c r="W61" s="77">
        <v>287</v>
      </c>
      <c r="X61" s="167">
        <f aca="true" t="shared" si="6" ref="X61:Y71">V61+T61+R61+P61+N61+L61+J61+H61+F61+D61</f>
        <v>2513</v>
      </c>
      <c r="Y61" s="168">
        <f t="shared" si="6"/>
        <v>2513</v>
      </c>
      <c r="Z61" s="71">
        <f t="shared" si="4"/>
        <v>251.3</v>
      </c>
      <c r="AA61" s="246">
        <f t="shared" si="4"/>
        <v>251.3</v>
      </c>
    </row>
    <row r="62" spans="1:27" ht="18" customHeight="1">
      <c r="A62" s="187" t="s">
        <v>183</v>
      </c>
      <c r="B62" s="356"/>
      <c r="C62" s="359"/>
      <c r="D62" s="72"/>
      <c r="E62" s="73"/>
      <c r="F62" s="75"/>
      <c r="G62" s="77"/>
      <c r="H62" s="72"/>
      <c r="I62" s="73"/>
      <c r="J62" s="75"/>
      <c r="K62" s="77"/>
      <c r="L62" s="72"/>
      <c r="M62" s="73"/>
      <c r="N62" s="75">
        <v>110</v>
      </c>
      <c r="O62" s="77">
        <v>110</v>
      </c>
      <c r="P62" s="72"/>
      <c r="Q62" s="73"/>
      <c r="R62" s="75"/>
      <c r="S62" s="77"/>
      <c r="T62" s="72"/>
      <c r="U62" s="73"/>
      <c r="V62" s="75"/>
      <c r="W62" s="77"/>
      <c r="X62" s="167">
        <f t="shared" si="6"/>
        <v>110</v>
      </c>
      <c r="Y62" s="168">
        <f t="shared" si="6"/>
        <v>110</v>
      </c>
      <c r="Z62" s="71">
        <f t="shared" si="4"/>
        <v>11</v>
      </c>
      <c r="AA62" s="246">
        <f t="shared" si="4"/>
        <v>11</v>
      </c>
    </row>
    <row r="63" spans="1:27" ht="15.75" customHeight="1">
      <c r="A63" s="169" t="s">
        <v>132</v>
      </c>
      <c r="B63" s="356"/>
      <c r="C63" s="359"/>
      <c r="D63" s="72"/>
      <c r="E63" s="73"/>
      <c r="F63" s="75"/>
      <c r="G63" s="77"/>
      <c r="H63" s="72">
        <v>180</v>
      </c>
      <c r="I63" s="73">
        <v>180</v>
      </c>
      <c r="J63" s="75"/>
      <c r="K63" s="77"/>
      <c r="L63" s="72"/>
      <c r="M63" s="73"/>
      <c r="N63" s="75"/>
      <c r="O63" s="77"/>
      <c r="P63" s="72"/>
      <c r="Q63" s="73"/>
      <c r="R63" s="75">
        <v>180</v>
      </c>
      <c r="S63" s="77">
        <v>180</v>
      </c>
      <c r="T63" s="72"/>
      <c r="U63" s="73"/>
      <c r="V63" s="75"/>
      <c r="W63" s="77"/>
      <c r="X63" s="167">
        <f t="shared" si="6"/>
        <v>360</v>
      </c>
      <c r="Y63" s="168">
        <f t="shared" si="6"/>
        <v>360</v>
      </c>
      <c r="Z63" s="71">
        <f t="shared" si="4"/>
        <v>36</v>
      </c>
      <c r="AA63" s="246">
        <f t="shared" si="4"/>
        <v>36</v>
      </c>
    </row>
    <row r="64" spans="1:27" ht="16.5" customHeight="1">
      <c r="A64" s="169" t="s">
        <v>184</v>
      </c>
      <c r="B64" s="356"/>
      <c r="C64" s="359"/>
      <c r="D64" s="72"/>
      <c r="E64" s="73"/>
      <c r="F64" s="75">
        <v>190</v>
      </c>
      <c r="G64" s="77">
        <v>190</v>
      </c>
      <c r="H64" s="72"/>
      <c r="I64" s="73"/>
      <c r="J64" s="75"/>
      <c r="K64" s="77"/>
      <c r="L64" s="72">
        <v>180</v>
      </c>
      <c r="M64" s="73">
        <v>180</v>
      </c>
      <c r="N64" s="75"/>
      <c r="O64" s="77"/>
      <c r="P64" s="72">
        <v>190</v>
      </c>
      <c r="Q64" s="73">
        <v>190</v>
      </c>
      <c r="R64" s="75"/>
      <c r="S64" s="77"/>
      <c r="T64" s="72"/>
      <c r="U64" s="73"/>
      <c r="V64" s="75">
        <v>190</v>
      </c>
      <c r="W64" s="77">
        <v>190</v>
      </c>
      <c r="X64" s="167">
        <f t="shared" si="6"/>
        <v>750</v>
      </c>
      <c r="Y64" s="168">
        <f t="shared" si="6"/>
        <v>750</v>
      </c>
      <c r="Z64" s="71">
        <f t="shared" si="4"/>
        <v>75</v>
      </c>
      <c r="AA64" s="246">
        <f t="shared" si="4"/>
        <v>75</v>
      </c>
    </row>
    <row r="65" spans="1:27" ht="16.5" customHeight="1">
      <c r="A65" s="169" t="s">
        <v>133</v>
      </c>
      <c r="B65" s="356"/>
      <c r="C65" s="359"/>
      <c r="D65" s="72">
        <v>190</v>
      </c>
      <c r="E65" s="73">
        <v>190</v>
      </c>
      <c r="F65" s="75"/>
      <c r="G65" s="77"/>
      <c r="H65" s="72"/>
      <c r="I65" s="73"/>
      <c r="J65" s="75">
        <v>190</v>
      </c>
      <c r="K65" s="77">
        <v>190</v>
      </c>
      <c r="L65" s="72"/>
      <c r="M65" s="73"/>
      <c r="N65" s="75">
        <v>190</v>
      </c>
      <c r="O65" s="77">
        <v>190</v>
      </c>
      <c r="P65" s="72"/>
      <c r="Q65" s="73"/>
      <c r="R65" s="75"/>
      <c r="S65" s="77"/>
      <c r="T65" s="72">
        <v>190</v>
      </c>
      <c r="U65" s="73">
        <v>190</v>
      </c>
      <c r="V65" s="75"/>
      <c r="W65" s="77"/>
      <c r="X65" s="167">
        <f t="shared" si="6"/>
        <v>760</v>
      </c>
      <c r="Y65" s="168">
        <f t="shared" si="6"/>
        <v>760</v>
      </c>
      <c r="Z65" s="71">
        <f t="shared" si="4"/>
        <v>76</v>
      </c>
      <c r="AA65" s="246">
        <f t="shared" si="4"/>
        <v>76</v>
      </c>
    </row>
    <row r="66" spans="1:27" ht="27.75" customHeight="1">
      <c r="A66" s="166" t="s">
        <v>185</v>
      </c>
      <c r="B66" s="76">
        <v>40</v>
      </c>
      <c r="C66" s="143">
        <v>40</v>
      </c>
      <c r="D66" s="72">
        <v>100</v>
      </c>
      <c r="E66" s="73">
        <v>100</v>
      </c>
      <c r="F66" s="75"/>
      <c r="G66" s="77"/>
      <c r="H66" s="72">
        <v>100</v>
      </c>
      <c r="I66" s="73">
        <v>100</v>
      </c>
      <c r="J66" s="75"/>
      <c r="K66" s="77"/>
      <c r="L66" s="72"/>
      <c r="M66" s="73"/>
      <c r="N66" s="75">
        <v>100</v>
      </c>
      <c r="O66" s="77">
        <v>100</v>
      </c>
      <c r="P66" s="72"/>
      <c r="Q66" s="73"/>
      <c r="R66" s="75">
        <v>100</v>
      </c>
      <c r="S66" s="77">
        <v>100</v>
      </c>
      <c r="T66" s="72"/>
      <c r="U66" s="73"/>
      <c r="V66" s="75"/>
      <c r="W66" s="77"/>
      <c r="X66" s="167">
        <f t="shared" si="6"/>
        <v>400</v>
      </c>
      <c r="Y66" s="168">
        <f t="shared" si="6"/>
        <v>400</v>
      </c>
      <c r="Z66" s="71">
        <f t="shared" si="4"/>
        <v>40</v>
      </c>
      <c r="AA66" s="246">
        <f t="shared" si="4"/>
        <v>40</v>
      </c>
    </row>
    <row r="67" spans="1:27" ht="27" customHeight="1">
      <c r="A67" s="166" t="s">
        <v>186</v>
      </c>
      <c r="B67" s="76">
        <v>11</v>
      </c>
      <c r="C67" s="143">
        <v>11</v>
      </c>
      <c r="D67" s="72">
        <v>19</v>
      </c>
      <c r="E67" s="73">
        <v>19</v>
      </c>
      <c r="F67" s="75">
        <v>19</v>
      </c>
      <c r="G67" s="77">
        <v>19</v>
      </c>
      <c r="H67" s="72">
        <v>8</v>
      </c>
      <c r="I67" s="73">
        <v>8</v>
      </c>
      <c r="J67" s="75">
        <v>14</v>
      </c>
      <c r="K67" s="77">
        <v>14</v>
      </c>
      <c r="L67" s="72">
        <v>6</v>
      </c>
      <c r="M67" s="73">
        <v>6</v>
      </c>
      <c r="N67" s="75">
        <v>10</v>
      </c>
      <c r="O67" s="77">
        <v>10</v>
      </c>
      <c r="P67" s="72">
        <v>9</v>
      </c>
      <c r="Q67" s="73">
        <v>9</v>
      </c>
      <c r="R67" s="75">
        <v>11</v>
      </c>
      <c r="S67" s="77">
        <v>11</v>
      </c>
      <c r="T67" s="72">
        <v>0</v>
      </c>
      <c r="U67" s="73">
        <v>0</v>
      </c>
      <c r="V67" s="75">
        <v>10</v>
      </c>
      <c r="W67" s="77">
        <v>10</v>
      </c>
      <c r="X67" s="167">
        <f t="shared" si="6"/>
        <v>106</v>
      </c>
      <c r="Y67" s="168">
        <f t="shared" si="6"/>
        <v>106</v>
      </c>
      <c r="Z67" s="71">
        <f t="shared" si="4"/>
        <v>10.6</v>
      </c>
      <c r="AA67" s="246">
        <f t="shared" si="4"/>
        <v>10.6</v>
      </c>
    </row>
    <row r="68" spans="1:27" ht="15.75" customHeight="1">
      <c r="A68" s="166" t="s">
        <v>134</v>
      </c>
      <c r="B68" s="76">
        <v>6.4</v>
      </c>
      <c r="C68" s="143">
        <v>6</v>
      </c>
      <c r="D68" s="72"/>
      <c r="E68" s="73"/>
      <c r="F68" s="72">
        <v>23</v>
      </c>
      <c r="G68" s="73">
        <v>21.56</v>
      </c>
      <c r="H68" s="72">
        <v>10</v>
      </c>
      <c r="I68" s="73">
        <v>9.375</v>
      </c>
      <c r="J68" s="75">
        <v>10</v>
      </c>
      <c r="K68" s="77">
        <v>9.375</v>
      </c>
      <c r="L68" s="72"/>
      <c r="M68" s="73"/>
      <c r="N68" s="75"/>
      <c r="O68" s="77"/>
      <c r="P68" s="72">
        <v>14</v>
      </c>
      <c r="Q68" s="73">
        <v>13.125</v>
      </c>
      <c r="R68" s="75">
        <v>7</v>
      </c>
      <c r="S68" s="77">
        <v>6.56</v>
      </c>
      <c r="T68" s="72"/>
      <c r="U68" s="73"/>
      <c r="V68" s="75"/>
      <c r="W68" s="77"/>
      <c r="X68" s="167">
        <f t="shared" si="6"/>
        <v>64</v>
      </c>
      <c r="Y68" s="73">
        <f t="shared" si="6"/>
        <v>59.995000000000005</v>
      </c>
      <c r="Z68" s="71">
        <f t="shared" si="4"/>
        <v>6.4</v>
      </c>
      <c r="AA68" s="249">
        <f t="shared" si="4"/>
        <v>5.9995</v>
      </c>
    </row>
    <row r="69" spans="1:27" ht="16.5" customHeight="1">
      <c r="A69" s="166" t="s">
        <v>187</v>
      </c>
      <c r="B69" s="145" t="s">
        <v>242</v>
      </c>
      <c r="C69" s="143">
        <v>40</v>
      </c>
      <c r="D69" s="72">
        <v>100</v>
      </c>
      <c r="E69" s="172">
        <v>87</v>
      </c>
      <c r="F69" s="75">
        <v>24</v>
      </c>
      <c r="G69" s="183">
        <v>20.88</v>
      </c>
      <c r="H69" s="72">
        <v>35</v>
      </c>
      <c r="I69" s="172">
        <v>30.45</v>
      </c>
      <c r="J69" s="75">
        <v>103</v>
      </c>
      <c r="K69" s="77">
        <v>89.61</v>
      </c>
      <c r="L69" s="72">
        <v>6</v>
      </c>
      <c r="M69" s="73">
        <v>5.22</v>
      </c>
      <c r="N69" s="75">
        <v>20</v>
      </c>
      <c r="O69" s="77">
        <v>17.4</v>
      </c>
      <c r="P69" s="72">
        <v>11</v>
      </c>
      <c r="Q69" s="73">
        <v>9.57</v>
      </c>
      <c r="R69" s="75">
        <v>17</v>
      </c>
      <c r="S69" s="183">
        <v>14.79</v>
      </c>
      <c r="T69" s="72">
        <v>119</v>
      </c>
      <c r="U69" s="73">
        <v>103.53</v>
      </c>
      <c r="V69" s="75">
        <v>20</v>
      </c>
      <c r="W69" s="241">
        <v>17.4</v>
      </c>
      <c r="X69" s="72">
        <f t="shared" si="6"/>
        <v>455</v>
      </c>
      <c r="Y69" s="73">
        <f t="shared" si="6"/>
        <v>395.84999999999997</v>
      </c>
      <c r="Z69" s="279">
        <f>X69/46/10</f>
        <v>0.9891304347826088</v>
      </c>
      <c r="AA69" s="249">
        <f aca="true" t="shared" si="7" ref="AA69:AA82">Y69/10</f>
        <v>39.584999999999994</v>
      </c>
    </row>
    <row r="70" spans="1:27" ht="26.25" customHeight="1">
      <c r="A70" s="166" t="s">
        <v>188</v>
      </c>
      <c r="B70" s="76">
        <v>21</v>
      </c>
      <c r="C70" s="143">
        <v>21</v>
      </c>
      <c r="D70" s="72">
        <v>18</v>
      </c>
      <c r="E70" s="73">
        <v>18</v>
      </c>
      <c r="F70" s="75">
        <v>23</v>
      </c>
      <c r="G70" s="77">
        <v>23</v>
      </c>
      <c r="H70" s="72">
        <v>19</v>
      </c>
      <c r="I70" s="73">
        <v>19</v>
      </c>
      <c r="J70" s="75">
        <v>24</v>
      </c>
      <c r="K70" s="77">
        <v>24</v>
      </c>
      <c r="L70" s="72">
        <v>18</v>
      </c>
      <c r="M70" s="73">
        <v>18</v>
      </c>
      <c r="N70" s="75">
        <v>21</v>
      </c>
      <c r="O70" s="77">
        <v>21</v>
      </c>
      <c r="P70" s="72">
        <v>22</v>
      </c>
      <c r="Q70" s="73">
        <v>22</v>
      </c>
      <c r="R70" s="75">
        <v>22</v>
      </c>
      <c r="S70" s="77">
        <v>22</v>
      </c>
      <c r="T70" s="72">
        <v>24</v>
      </c>
      <c r="U70" s="73">
        <v>24</v>
      </c>
      <c r="V70" s="75">
        <v>20</v>
      </c>
      <c r="W70" s="77">
        <v>20</v>
      </c>
      <c r="X70" s="167">
        <f t="shared" si="6"/>
        <v>211</v>
      </c>
      <c r="Y70" s="168">
        <f t="shared" si="6"/>
        <v>211</v>
      </c>
      <c r="Z70" s="71">
        <f aca="true" t="shared" si="8" ref="Z70:Z82">X70/10</f>
        <v>21.1</v>
      </c>
      <c r="AA70" s="246">
        <f t="shared" si="7"/>
        <v>21.1</v>
      </c>
    </row>
    <row r="71" spans="1:27" ht="15.75" customHeight="1">
      <c r="A71" s="166" t="s">
        <v>135</v>
      </c>
      <c r="B71" s="76">
        <v>11</v>
      </c>
      <c r="C71" s="143">
        <v>11</v>
      </c>
      <c r="D71" s="72">
        <v>9</v>
      </c>
      <c r="E71" s="73">
        <v>9</v>
      </c>
      <c r="F71" s="75">
        <v>13</v>
      </c>
      <c r="G71" s="77">
        <v>13</v>
      </c>
      <c r="H71" s="72">
        <v>9</v>
      </c>
      <c r="I71" s="73">
        <v>9</v>
      </c>
      <c r="J71" s="75">
        <v>13</v>
      </c>
      <c r="K71" s="77">
        <v>13</v>
      </c>
      <c r="L71" s="72">
        <v>8</v>
      </c>
      <c r="M71" s="73">
        <v>8</v>
      </c>
      <c r="N71" s="75">
        <v>14</v>
      </c>
      <c r="O71" s="77">
        <v>14</v>
      </c>
      <c r="P71" s="72">
        <v>12</v>
      </c>
      <c r="Q71" s="73">
        <v>12</v>
      </c>
      <c r="R71" s="75">
        <v>9</v>
      </c>
      <c r="S71" s="77">
        <v>9</v>
      </c>
      <c r="T71" s="72">
        <v>14</v>
      </c>
      <c r="U71" s="73">
        <v>14</v>
      </c>
      <c r="V71" s="75">
        <v>10</v>
      </c>
      <c r="W71" s="77">
        <v>10</v>
      </c>
      <c r="X71" s="167">
        <f t="shared" si="6"/>
        <v>111</v>
      </c>
      <c r="Y71" s="168">
        <f t="shared" si="6"/>
        <v>111</v>
      </c>
      <c r="Z71" s="71">
        <f t="shared" si="8"/>
        <v>11.1</v>
      </c>
      <c r="AA71" s="246">
        <f t="shared" si="7"/>
        <v>11.1</v>
      </c>
    </row>
    <row r="72" spans="1:27" ht="17.25" customHeight="1">
      <c r="A72" s="166" t="s">
        <v>145</v>
      </c>
      <c r="B72" s="76">
        <v>20</v>
      </c>
      <c r="C72" s="143">
        <v>20</v>
      </c>
      <c r="D72" s="72"/>
      <c r="E72" s="73"/>
      <c r="F72" s="75"/>
      <c r="G72" s="77"/>
      <c r="H72" s="72"/>
      <c r="I72" s="73"/>
      <c r="J72" s="75"/>
      <c r="K72" s="77"/>
      <c r="L72" s="72"/>
      <c r="M72" s="73"/>
      <c r="N72" s="75"/>
      <c r="O72" s="77"/>
      <c r="P72" s="72"/>
      <c r="Q72" s="73"/>
      <c r="R72" s="75"/>
      <c r="S72" s="77"/>
      <c r="T72" s="72"/>
      <c r="U72" s="73"/>
      <c r="V72" s="75"/>
      <c r="W72" s="77"/>
      <c r="X72" s="167">
        <f>X73+X74+X75</f>
        <v>200</v>
      </c>
      <c r="Y72" s="168">
        <f>Y73+Y74+Y75</f>
        <v>200</v>
      </c>
      <c r="Z72" s="71">
        <f t="shared" si="8"/>
        <v>20</v>
      </c>
      <c r="AA72" s="246">
        <f t="shared" si="7"/>
        <v>20</v>
      </c>
    </row>
    <row r="73" spans="1:27" ht="17.25" customHeight="1">
      <c r="A73" s="169" t="s">
        <v>146</v>
      </c>
      <c r="B73" s="144"/>
      <c r="C73" s="142"/>
      <c r="D73" s="72"/>
      <c r="E73" s="73"/>
      <c r="F73" s="75"/>
      <c r="G73" s="77"/>
      <c r="H73" s="72"/>
      <c r="I73" s="73"/>
      <c r="J73" s="75"/>
      <c r="K73" s="77"/>
      <c r="L73" s="72">
        <v>60</v>
      </c>
      <c r="M73" s="73">
        <v>60</v>
      </c>
      <c r="N73" s="75"/>
      <c r="O73" s="77"/>
      <c r="P73" s="72"/>
      <c r="Q73" s="73"/>
      <c r="R73" s="75"/>
      <c r="S73" s="77"/>
      <c r="T73" s="72"/>
      <c r="U73" s="73"/>
      <c r="V73" s="75">
        <v>20</v>
      </c>
      <c r="W73" s="77">
        <v>20</v>
      </c>
      <c r="X73" s="167">
        <f aca="true" t="shared" si="9" ref="X73:Y75">V73+T73+R73+P73+N73+L73+J73+H73+F73+D73</f>
        <v>80</v>
      </c>
      <c r="Y73" s="168">
        <f t="shared" si="9"/>
        <v>80</v>
      </c>
      <c r="Z73" s="71">
        <f t="shared" si="8"/>
        <v>8</v>
      </c>
      <c r="AA73" s="246">
        <f t="shared" si="7"/>
        <v>8</v>
      </c>
    </row>
    <row r="74" spans="1:27" ht="16.5" customHeight="1">
      <c r="A74" s="169" t="s">
        <v>147</v>
      </c>
      <c r="B74" s="144"/>
      <c r="C74" s="142"/>
      <c r="D74" s="72">
        <v>60</v>
      </c>
      <c r="E74" s="73">
        <v>60</v>
      </c>
      <c r="F74" s="75"/>
      <c r="G74" s="77"/>
      <c r="H74" s="72"/>
      <c r="I74" s="73"/>
      <c r="J74" s="75"/>
      <c r="K74" s="77"/>
      <c r="L74" s="72"/>
      <c r="M74" s="73"/>
      <c r="N74" s="75"/>
      <c r="O74" s="77"/>
      <c r="P74" s="72"/>
      <c r="Q74" s="73"/>
      <c r="R74" s="75"/>
      <c r="S74" s="77"/>
      <c r="T74" s="72"/>
      <c r="U74" s="73"/>
      <c r="V74" s="75"/>
      <c r="W74" s="77"/>
      <c r="X74" s="167">
        <f t="shared" si="9"/>
        <v>60</v>
      </c>
      <c r="Y74" s="168">
        <f t="shared" si="9"/>
        <v>60</v>
      </c>
      <c r="Z74" s="71">
        <f t="shared" si="8"/>
        <v>6</v>
      </c>
      <c r="AA74" s="246">
        <f t="shared" si="7"/>
        <v>6</v>
      </c>
    </row>
    <row r="75" spans="1:27" ht="16.5" customHeight="1">
      <c r="A75" s="169" t="s">
        <v>148</v>
      </c>
      <c r="B75" s="144"/>
      <c r="C75" s="142"/>
      <c r="D75" s="72"/>
      <c r="E75" s="73"/>
      <c r="F75" s="75"/>
      <c r="G75" s="77"/>
      <c r="H75" s="72"/>
      <c r="I75" s="73"/>
      <c r="J75" s="75"/>
      <c r="K75" s="77"/>
      <c r="L75" s="72"/>
      <c r="M75" s="73"/>
      <c r="N75" s="75">
        <v>60</v>
      </c>
      <c r="O75" s="77">
        <v>60</v>
      </c>
      <c r="P75" s="72"/>
      <c r="Q75" s="73"/>
      <c r="R75" s="75"/>
      <c r="S75" s="77"/>
      <c r="T75" s="72"/>
      <c r="U75" s="73"/>
      <c r="V75" s="75"/>
      <c r="W75" s="77"/>
      <c r="X75" s="167">
        <f t="shared" si="9"/>
        <v>60</v>
      </c>
      <c r="Y75" s="168">
        <f t="shared" si="9"/>
        <v>60</v>
      </c>
      <c r="Z75" s="71">
        <f t="shared" si="8"/>
        <v>6</v>
      </c>
      <c r="AA75" s="246">
        <f t="shared" si="7"/>
        <v>6</v>
      </c>
    </row>
    <row r="76" spans="1:27" ht="16.5" customHeight="1">
      <c r="A76" s="170" t="s">
        <v>136</v>
      </c>
      <c r="B76" s="355">
        <v>11</v>
      </c>
      <c r="C76" s="358">
        <v>11</v>
      </c>
      <c r="D76" s="72"/>
      <c r="E76" s="73"/>
      <c r="F76" s="75"/>
      <c r="G76" s="77"/>
      <c r="H76" s="72"/>
      <c r="I76" s="73"/>
      <c r="J76" s="75"/>
      <c r="K76" s="77"/>
      <c r="L76" s="72"/>
      <c r="M76" s="73"/>
      <c r="N76" s="75"/>
      <c r="O76" s="77"/>
      <c r="P76" s="72"/>
      <c r="Q76" s="73"/>
      <c r="R76" s="75"/>
      <c r="S76" s="77"/>
      <c r="T76" s="72"/>
      <c r="U76" s="73"/>
      <c r="V76" s="75"/>
      <c r="W76" s="77"/>
      <c r="X76" s="167">
        <f>X77+X78+X79+X80</f>
        <v>110</v>
      </c>
      <c r="Y76" s="184">
        <f>Y77+Y78+Y79+Y80</f>
        <v>110</v>
      </c>
      <c r="Z76" s="71">
        <f t="shared" si="8"/>
        <v>11</v>
      </c>
      <c r="AA76" s="246">
        <f t="shared" si="7"/>
        <v>11</v>
      </c>
    </row>
    <row r="77" spans="1:27" ht="15.75" customHeight="1">
      <c r="A77" s="169" t="s">
        <v>137</v>
      </c>
      <c r="B77" s="356"/>
      <c r="C77" s="359"/>
      <c r="D77" s="72"/>
      <c r="E77" s="73"/>
      <c r="F77" s="75">
        <v>13</v>
      </c>
      <c r="G77" s="77">
        <v>13</v>
      </c>
      <c r="H77" s="72"/>
      <c r="I77" s="73"/>
      <c r="J77" s="75"/>
      <c r="K77" s="77"/>
      <c r="L77" s="72"/>
      <c r="M77" s="73"/>
      <c r="N77" s="75"/>
      <c r="O77" s="77"/>
      <c r="P77" s="72"/>
      <c r="Q77" s="73"/>
      <c r="R77" s="75"/>
      <c r="S77" s="77"/>
      <c r="T77" s="72">
        <v>13</v>
      </c>
      <c r="U77" s="73">
        <v>13</v>
      </c>
      <c r="V77" s="75"/>
      <c r="W77" s="77"/>
      <c r="X77" s="167">
        <f aca="true" t="shared" si="10" ref="X77:Y82">V77+T77+R77+P77+N77+L77+J77+H77+F77+D77</f>
        <v>26</v>
      </c>
      <c r="Y77" s="168">
        <f t="shared" si="10"/>
        <v>26</v>
      </c>
      <c r="Z77" s="71">
        <f t="shared" si="8"/>
        <v>2.6</v>
      </c>
      <c r="AA77" s="246">
        <f t="shared" si="7"/>
        <v>2.6</v>
      </c>
    </row>
    <row r="78" spans="1:27" ht="16.5" customHeight="1">
      <c r="A78" s="169" t="s">
        <v>138</v>
      </c>
      <c r="B78" s="356"/>
      <c r="C78" s="359"/>
      <c r="D78" s="72"/>
      <c r="E78" s="73"/>
      <c r="F78" s="75"/>
      <c r="G78" s="77"/>
      <c r="H78" s="72"/>
      <c r="I78" s="73"/>
      <c r="J78" s="75"/>
      <c r="K78" s="77"/>
      <c r="L78" s="72">
        <v>13</v>
      </c>
      <c r="M78" s="73">
        <v>13</v>
      </c>
      <c r="N78" s="75"/>
      <c r="O78" s="77"/>
      <c r="P78" s="72">
        <v>13</v>
      </c>
      <c r="Q78" s="73">
        <v>13</v>
      </c>
      <c r="R78" s="75"/>
      <c r="S78" s="77"/>
      <c r="T78" s="72"/>
      <c r="U78" s="73"/>
      <c r="V78" s="75"/>
      <c r="W78" s="77"/>
      <c r="X78" s="167">
        <f t="shared" si="10"/>
        <v>26</v>
      </c>
      <c r="Y78" s="168">
        <f t="shared" si="10"/>
        <v>26</v>
      </c>
      <c r="Z78" s="71">
        <f t="shared" si="8"/>
        <v>2.6</v>
      </c>
      <c r="AA78" s="246">
        <f t="shared" si="7"/>
        <v>2.6</v>
      </c>
    </row>
    <row r="79" spans="1:27" ht="15.75" customHeight="1">
      <c r="A79" s="169" t="s">
        <v>139</v>
      </c>
      <c r="B79" s="356"/>
      <c r="C79" s="359"/>
      <c r="D79" s="72"/>
      <c r="E79" s="73"/>
      <c r="F79" s="75"/>
      <c r="G79" s="77"/>
      <c r="H79" s="72"/>
      <c r="I79" s="73"/>
      <c r="J79" s="75"/>
      <c r="K79" s="77"/>
      <c r="L79" s="72"/>
      <c r="M79" s="73"/>
      <c r="N79" s="75"/>
      <c r="O79" s="77"/>
      <c r="P79" s="72"/>
      <c r="Q79" s="73"/>
      <c r="R79" s="75">
        <v>6</v>
      </c>
      <c r="S79" s="77">
        <v>6</v>
      </c>
      <c r="T79" s="72"/>
      <c r="U79" s="73"/>
      <c r="V79" s="75"/>
      <c r="W79" s="77"/>
      <c r="X79" s="167">
        <f t="shared" si="10"/>
        <v>6</v>
      </c>
      <c r="Y79" s="168">
        <f t="shared" si="10"/>
        <v>6</v>
      </c>
      <c r="Z79" s="71">
        <f t="shared" si="8"/>
        <v>0.6</v>
      </c>
      <c r="AA79" s="246">
        <f t="shared" si="7"/>
        <v>0.6</v>
      </c>
    </row>
    <row r="80" spans="1:27" ht="15.75" customHeight="1">
      <c r="A80" s="169" t="s">
        <v>140</v>
      </c>
      <c r="B80" s="357"/>
      <c r="C80" s="360"/>
      <c r="D80" s="72">
        <v>13</v>
      </c>
      <c r="E80" s="73">
        <v>13</v>
      </c>
      <c r="F80" s="75"/>
      <c r="G80" s="77"/>
      <c r="H80" s="72"/>
      <c r="I80" s="73"/>
      <c r="J80" s="75">
        <v>13</v>
      </c>
      <c r="K80" s="77">
        <v>13</v>
      </c>
      <c r="L80" s="72"/>
      <c r="M80" s="73"/>
      <c r="N80" s="75">
        <v>13</v>
      </c>
      <c r="O80" s="77">
        <v>13</v>
      </c>
      <c r="P80" s="72"/>
      <c r="Q80" s="73"/>
      <c r="R80" s="75"/>
      <c r="S80" s="77"/>
      <c r="T80" s="72"/>
      <c r="U80" s="73"/>
      <c r="V80" s="75">
        <v>13</v>
      </c>
      <c r="W80" s="77">
        <v>13</v>
      </c>
      <c r="X80" s="167">
        <f t="shared" si="10"/>
        <v>52</v>
      </c>
      <c r="Y80" s="168">
        <f t="shared" si="10"/>
        <v>52</v>
      </c>
      <c r="Z80" s="71">
        <f t="shared" si="8"/>
        <v>5.2</v>
      </c>
      <c r="AA80" s="246">
        <f t="shared" si="7"/>
        <v>5.2</v>
      </c>
    </row>
    <row r="81" spans="1:27" ht="15.75" customHeight="1">
      <c r="A81" s="166" t="s">
        <v>189</v>
      </c>
      <c r="B81" s="76">
        <v>0.5</v>
      </c>
      <c r="C81" s="143">
        <v>0.5</v>
      </c>
      <c r="D81" s="72"/>
      <c r="E81" s="73"/>
      <c r="F81" s="75">
        <v>1.25</v>
      </c>
      <c r="G81" s="77">
        <v>1.25</v>
      </c>
      <c r="H81" s="72"/>
      <c r="I81" s="73"/>
      <c r="J81" s="75">
        <v>1.25</v>
      </c>
      <c r="K81" s="77">
        <v>1.25</v>
      </c>
      <c r="L81" s="72"/>
      <c r="M81" s="73"/>
      <c r="N81" s="75"/>
      <c r="O81" s="77"/>
      <c r="P81" s="72">
        <v>1.25</v>
      </c>
      <c r="Q81" s="73">
        <v>1.25</v>
      </c>
      <c r="R81" s="75"/>
      <c r="S81" s="77"/>
      <c r="T81" s="72">
        <v>1.25</v>
      </c>
      <c r="U81" s="73">
        <v>1.25</v>
      </c>
      <c r="V81" s="75"/>
      <c r="W81" s="77"/>
      <c r="X81" s="167">
        <f t="shared" si="10"/>
        <v>5</v>
      </c>
      <c r="Y81" s="168">
        <f t="shared" si="10"/>
        <v>5</v>
      </c>
      <c r="Z81" s="71">
        <f t="shared" si="8"/>
        <v>0.5</v>
      </c>
      <c r="AA81" s="246">
        <f t="shared" si="7"/>
        <v>0.5</v>
      </c>
    </row>
    <row r="82" spans="1:27" ht="15" customHeight="1" thickBot="1">
      <c r="A82" s="188" t="s">
        <v>190</v>
      </c>
      <c r="B82" s="146">
        <v>5</v>
      </c>
      <c r="C82" s="147">
        <v>5</v>
      </c>
      <c r="D82" s="189">
        <v>5</v>
      </c>
      <c r="E82" s="190">
        <v>5</v>
      </c>
      <c r="F82" s="191">
        <v>5</v>
      </c>
      <c r="G82" s="192">
        <v>5</v>
      </c>
      <c r="H82" s="189">
        <v>5</v>
      </c>
      <c r="I82" s="190">
        <v>5</v>
      </c>
      <c r="J82" s="191">
        <v>5</v>
      </c>
      <c r="K82" s="192">
        <v>5</v>
      </c>
      <c r="L82" s="189">
        <v>5</v>
      </c>
      <c r="M82" s="190">
        <v>5</v>
      </c>
      <c r="N82" s="191">
        <v>5</v>
      </c>
      <c r="O82" s="192">
        <v>5</v>
      </c>
      <c r="P82" s="189">
        <v>5</v>
      </c>
      <c r="Q82" s="190">
        <v>5</v>
      </c>
      <c r="R82" s="191">
        <v>5</v>
      </c>
      <c r="S82" s="192">
        <v>5</v>
      </c>
      <c r="T82" s="189">
        <v>5</v>
      </c>
      <c r="U82" s="190">
        <v>5</v>
      </c>
      <c r="V82" s="191">
        <v>5</v>
      </c>
      <c r="W82" s="192">
        <v>5</v>
      </c>
      <c r="X82" s="193">
        <f t="shared" si="10"/>
        <v>50</v>
      </c>
      <c r="Y82" s="190">
        <f t="shared" si="10"/>
        <v>50</v>
      </c>
      <c r="Z82" s="146">
        <f t="shared" si="8"/>
        <v>5</v>
      </c>
      <c r="AA82" s="250">
        <f t="shared" si="7"/>
        <v>5</v>
      </c>
    </row>
    <row r="83" spans="1:22" ht="12.75">
      <c r="A83" s="354"/>
      <c r="B83" s="354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  <c r="T83" s="354"/>
      <c r="U83" s="354"/>
      <c r="V83" s="354"/>
    </row>
  </sheetData>
  <sheetProtection/>
  <mergeCells count="30">
    <mergeCell ref="A83:V83"/>
    <mergeCell ref="B57:B59"/>
    <mergeCell ref="C57:C59"/>
    <mergeCell ref="B60:B65"/>
    <mergeCell ref="C60:C65"/>
    <mergeCell ref="B76:B80"/>
    <mergeCell ref="C76:C80"/>
    <mergeCell ref="B12:B21"/>
    <mergeCell ref="C12:C21"/>
    <mergeCell ref="B24:B39"/>
    <mergeCell ref="C24:C39"/>
    <mergeCell ref="B40:B47"/>
    <mergeCell ref="C40:C47"/>
    <mergeCell ref="T2:U2"/>
    <mergeCell ref="V2:W2"/>
    <mergeCell ref="X2:Y2"/>
    <mergeCell ref="Z2:AA2"/>
    <mergeCell ref="A4:C4"/>
    <mergeCell ref="B6:B9"/>
    <mergeCell ref="C6:C9"/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8">
      <selection activeCell="G12" sqref="G12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140625" style="0" customWidth="1"/>
    <col min="10" max="10" width="10.8515625" style="0" hidden="1" customWidth="1"/>
  </cols>
  <sheetData>
    <row r="1" spans="1:9" ht="13.5">
      <c r="A1" s="386" t="s">
        <v>9</v>
      </c>
      <c r="B1" s="382" t="s">
        <v>7</v>
      </c>
      <c r="C1" s="382" t="s">
        <v>8</v>
      </c>
      <c r="D1" s="388" t="s">
        <v>3</v>
      </c>
      <c r="E1" s="388"/>
      <c r="F1" s="388"/>
      <c r="G1" s="382" t="s">
        <v>4</v>
      </c>
      <c r="H1" s="382" t="s">
        <v>5</v>
      </c>
      <c r="I1" s="384" t="s">
        <v>6</v>
      </c>
    </row>
    <row r="2" spans="1:9" ht="14.25" thickBot="1">
      <c r="A2" s="387"/>
      <c r="B2" s="383"/>
      <c r="C2" s="383"/>
      <c r="D2" s="24" t="s">
        <v>0</v>
      </c>
      <c r="E2" s="24" t="s">
        <v>1</v>
      </c>
      <c r="F2" s="24" t="s">
        <v>2</v>
      </c>
      <c r="G2" s="383"/>
      <c r="H2" s="383"/>
      <c r="I2" s="385"/>
    </row>
    <row r="3" spans="1:9" ht="14.25" thickBot="1">
      <c r="A3" s="205" t="s">
        <v>10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401</v>
      </c>
      <c r="D4" s="211"/>
      <c r="E4" s="211"/>
      <c r="F4" s="211"/>
      <c r="G4" s="210">
        <f>G5+G6+G7</f>
        <v>347.56</v>
      </c>
      <c r="H4" s="212"/>
      <c r="I4" s="213"/>
      <c r="J4">
        <f>G4*100/G32</f>
        <v>17.24786485963406</v>
      </c>
    </row>
    <row r="5" spans="1:9" ht="13.5">
      <c r="A5" s="3" t="s">
        <v>259</v>
      </c>
      <c r="B5" s="251" t="s">
        <v>351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6.5" customHeight="1">
      <c r="A6" s="3"/>
      <c r="B6" s="252" t="s">
        <v>157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4.25" thickBot="1">
      <c r="A7" s="27"/>
      <c r="B7" s="262" t="s">
        <v>383</v>
      </c>
      <c r="C7" s="78">
        <v>180</v>
      </c>
      <c r="D7" s="78">
        <v>0.15</v>
      </c>
      <c r="E7" s="78">
        <v>0.03</v>
      </c>
      <c r="F7" s="78">
        <v>6.22</v>
      </c>
      <c r="G7" s="78">
        <v>26.93</v>
      </c>
      <c r="H7" s="194">
        <v>2.84</v>
      </c>
      <c r="I7" s="263" t="s">
        <v>57</v>
      </c>
    </row>
    <row r="8" spans="1:10" ht="13.5">
      <c r="A8" s="208" t="s">
        <v>152</v>
      </c>
      <c r="B8" s="209"/>
      <c r="C8" s="325">
        <v>300</v>
      </c>
      <c r="D8" s="80"/>
      <c r="E8" s="80"/>
      <c r="F8" s="80"/>
      <c r="G8" s="82">
        <f>G9+G9</f>
        <v>168.8</v>
      </c>
      <c r="H8" s="214"/>
      <c r="I8" s="81"/>
      <c r="J8">
        <f>G8*100/G32</f>
        <v>8.376797066136003</v>
      </c>
    </row>
    <row r="9" spans="1:9" ht="13.5">
      <c r="A9" s="79" t="s">
        <v>260</v>
      </c>
      <c r="B9" s="252" t="s">
        <v>228</v>
      </c>
      <c r="C9" s="12">
        <v>200</v>
      </c>
      <c r="D9" s="12">
        <v>1</v>
      </c>
      <c r="E9" s="12">
        <v>0</v>
      </c>
      <c r="F9" s="12">
        <v>20.2</v>
      </c>
      <c r="G9" s="12">
        <v>84.4</v>
      </c>
      <c r="H9" s="12">
        <v>6</v>
      </c>
      <c r="I9" s="21">
        <v>418</v>
      </c>
    </row>
    <row r="10" spans="1:9" ht="14.25" thickBot="1">
      <c r="A10" s="5"/>
      <c r="B10" s="251" t="s">
        <v>264</v>
      </c>
      <c r="C10" s="9" t="s">
        <v>278</v>
      </c>
      <c r="D10" s="9">
        <v>0.4</v>
      </c>
      <c r="E10" s="9">
        <v>0.4</v>
      </c>
      <c r="F10" s="9">
        <v>9.83</v>
      </c>
      <c r="G10" s="50">
        <v>47.15</v>
      </c>
      <c r="H10" s="13">
        <v>10.03</v>
      </c>
      <c r="I10" s="23">
        <v>386</v>
      </c>
    </row>
    <row r="11" spans="1:10" ht="13.5">
      <c r="A11" s="215" t="s">
        <v>12</v>
      </c>
      <c r="B11" s="216"/>
      <c r="C11" s="217">
        <f>C12+C13+C14+C15+C16+C17+C19</f>
        <v>670</v>
      </c>
      <c r="D11" s="209"/>
      <c r="E11" s="209"/>
      <c r="F11" s="209"/>
      <c r="G11" s="217">
        <f>G12+G13+G14+G15+G16+G17+G18+G19</f>
        <v>598.85</v>
      </c>
      <c r="H11" s="218"/>
      <c r="I11" s="219"/>
      <c r="J11">
        <f>G11*100/G32</f>
        <v>29.718275610518635</v>
      </c>
    </row>
    <row r="12" spans="1:9" ht="13.5">
      <c r="A12" s="220" t="s">
        <v>261</v>
      </c>
      <c r="B12" s="254" t="s">
        <v>159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10" ht="27.75">
      <c r="A13" s="221"/>
      <c r="B13" s="251" t="s">
        <v>219</v>
      </c>
      <c r="C13" s="9">
        <v>200</v>
      </c>
      <c r="D13" s="9">
        <v>6.44</v>
      </c>
      <c r="E13" s="9">
        <v>6.14</v>
      </c>
      <c r="F13" s="9">
        <v>13.12</v>
      </c>
      <c r="G13" s="9">
        <v>134.11</v>
      </c>
      <c r="H13" s="18">
        <v>6.23</v>
      </c>
      <c r="I13" s="23">
        <v>86</v>
      </c>
      <c r="J13" s="284"/>
    </row>
    <row r="14" spans="1:9" ht="15.75" customHeight="1">
      <c r="A14" s="222"/>
      <c r="B14" s="253" t="s">
        <v>161</v>
      </c>
      <c r="C14" s="12">
        <v>150</v>
      </c>
      <c r="D14" s="12">
        <v>18.26</v>
      </c>
      <c r="E14" s="12">
        <v>9.25</v>
      </c>
      <c r="F14" s="12">
        <v>24.02</v>
      </c>
      <c r="G14" s="12">
        <v>252.46</v>
      </c>
      <c r="H14" s="16">
        <v>0.52</v>
      </c>
      <c r="I14" s="19">
        <v>250</v>
      </c>
    </row>
    <row r="15" spans="1:9" ht="15" customHeight="1">
      <c r="A15" s="196"/>
      <c r="B15" s="252" t="s">
        <v>224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6.5" customHeight="1">
      <c r="A16" s="4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10" ht="13.5">
      <c r="A17" s="4"/>
      <c r="B17" s="252" t="s">
        <v>345</v>
      </c>
      <c r="C17" s="12">
        <v>10</v>
      </c>
      <c r="D17" s="12">
        <v>0.66</v>
      </c>
      <c r="E17" s="12">
        <v>0.12</v>
      </c>
      <c r="F17" s="12">
        <v>3.96</v>
      </c>
      <c r="G17" s="12">
        <v>19.8</v>
      </c>
      <c r="H17" s="16">
        <v>0</v>
      </c>
      <c r="I17" s="42" t="s">
        <v>352</v>
      </c>
      <c r="J17" s="284"/>
    </row>
    <row r="18" spans="1:10" ht="13.5">
      <c r="A18" s="4"/>
      <c r="B18" s="277" t="s">
        <v>415</v>
      </c>
      <c r="C18" s="63">
        <v>1.2</v>
      </c>
      <c r="D18" s="63">
        <v>0.08</v>
      </c>
      <c r="E18" s="63">
        <v>0.01</v>
      </c>
      <c r="F18" s="63">
        <v>0.35</v>
      </c>
      <c r="G18" s="63">
        <v>1.74</v>
      </c>
      <c r="H18" s="64">
        <v>0.12</v>
      </c>
      <c r="I18" s="42" t="s">
        <v>352</v>
      </c>
      <c r="J18" s="284"/>
    </row>
    <row r="19" spans="1:9" ht="14.25" thickBot="1">
      <c r="A19" s="4"/>
      <c r="B19" s="262" t="s">
        <v>223</v>
      </c>
      <c r="C19" s="78">
        <v>10</v>
      </c>
      <c r="D19" s="78">
        <v>0.76</v>
      </c>
      <c r="E19" s="78">
        <v>0.08</v>
      </c>
      <c r="F19" s="78">
        <v>4.9</v>
      </c>
      <c r="G19" s="78">
        <v>23.5</v>
      </c>
      <c r="H19" s="194">
        <v>0</v>
      </c>
      <c r="I19" s="42" t="s">
        <v>352</v>
      </c>
    </row>
    <row r="20" spans="1:10" ht="13.5">
      <c r="A20" s="215" t="s">
        <v>13</v>
      </c>
      <c r="B20" s="216"/>
      <c r="C20" s="217">
        <f>C21+C22</f>
        <v>250</v>
      </c>
      <c r="D20" s="209"/>
      <c r="E20" s="209"/>
      <c r="F20" s="209"/>
      <c r="G20" s="217">
        <f>G21+G22</f>
        <v>320.3</v>
      </c>
      <c r="H20" s="209"/>
      <c r="I20" s="219"/>
      <c r="J20">
        <f>G20*100/G32</f>
        <v>15.895071684143138</v>
      </c>
    </row>
    <row r="21" spans="1:9" ht="13.5">
      <c r="A21" s="5" t="s">
        <v>262</v>
      </c>
      <c r="B21" s="256" t="s">
        <v>273</v>
      </c>
      <c r="C21" s="9">
        <v>190</v>
      </c>
      <c r="D21" s="9">
        <v>5.51</v>
      </c>
      <c r="E21" s="9">
        <v>4.75</v>
      </c>
      <c r="F21" s="9">
        <v>7.6</v>
      </c>
      <c r="G21" s="9">
        <v>100.7</v>
      </c>
      <c r="H21" s="13">
        <v>1.33</v>
      </c>
      <c r="I21" s="23">
        <v>401</v>
      </c>
    </row>
    <row r="22" spans="1:9" ht="14.25" thickBot="1">
      <c r="A22" s="5"/>
      <c r="B22" s="257" t="s">
        <v>225</v>
      </c>
      <c r="C22" s="11">
        <v>60</v>
      </c>
      <c r="D22" s="11">
        <v>3.54</v>
      </c>
      <c r="E22" s="11">
        <v>2.82</v>
      </c>
      <c r="F22" s="11">
        <v>45</v>
      </c>
      <c r="G22" s="11">
        <v>219.6</v>
      </c>
      <c r="H22" s="15">
        <v>0</v>
      </c>
      <c r="I22" s="23"/>
    </row>
    <row r="23" spans="1:10" ht="13.5">
      <c r="A23" s="215" t="s">
        <v>14</v>
      </c>
      <c r="B23" s="223"/>
      <c r="C23" s="210">
        <f>C24+C25+C26+C27+C28+C29+C30+C31</f>
        <v>532.3</v>
      </c>
      <c r="D23" s="211"/>
      <c r="E23" s="211"/>
      <c r="F23" s="211"/>
      <c r="G23" s="210">
        <f>G24+G25+G26+G27+G28+G29+G30+G31</f>
        <v>579.58</v>
      </c>
      <c r="H23" s="211"/>
      <c r="I23" s="213"/>
      <c r="J23">
        <f>G23*100/G32</f>
        <v>28.76199077956816</v>
      </c>
    </row>
    <row r="24" spans="1:10" ht="13.5">
      <c r="A24" s="4" t="s">
        <v>263</v>
      </c>
      <c r="B24" s="258" t="s">
        <v>248</v>
      </c>
      <c r="C24" s="9">
        <v>60</v>
      </c>
      <c r="D24" s="9">
        <v>0.99</v>
      </c>
      <c r="E24" s="9">
        <v>3.1</v>
      </c>
      <c r="F24" s="9">
        <v>5.59</v>
      </c>
      <c r="G24" s="9">
        <v>54.66</v>
      </c>
      <c r="H24" s="18">
        <v>4.85</v>
      </c>
      <c r="I24" s="23">
        <v>46</v>
      </c>
      <c r="J24" s="284"/>
    </row>
    <row r="25" spans="1:10" ht="17.25" customHeight="1">
      <c r="A25" s="4"/>
      <c r="B25" s="253" t="s">
        <v>163</v>
      </c>
      <c r="C25" s="12">
        <v>80</v>
      </c>
      <c r="D25" s="12">
        <v>13.78</v>
      </c>
      <c r="E25" s="12">
        <v>14.67</v>
      </c>
      <c r="F25" s="12">
        <v>10.1</v>
      </c>
      <c r="G25" s="12">
        <v>227.94</v>
      </c>
      <c r="H25" s="16">
        <v>0.78</v>
      </c>
      <c r="I25" s="19" t="s">
        <v>151</v>
      </c>
      <c r="J25" s="284"/>
    </row>
    <row r="26" spans="1:9" ht="16.5" customHeight="1">
      <c r="A26" s="4"/>
      <c r="B26" s="292" t="s">
        <v>327</v>
      </c>
      <c r="C26" s="9">
        <v>140</v>
      </c>
      <c r="D26" s="9">
        <v>2.83</v>
      </c>
      <c r="E26" s="9">
        <v>2.74</v>
      </c>
      <c r="F26" s="9">
        <v>22.9</v>
      </c>
      <c r="G26" s="9">
        <v>127.82</v>
      </c>
      <c r="H26" s="13">
        <v>20.34</v>
      </c>
      <c r="I26" s="19">
        <v>336</v>
      </c>
    </row>
    <row r="27" spans="1:9" ht="17.25" customHeight="1">
      <c r="A27" s="222"/>
      <c r="B27" s="253" t="s">
        <v>384</v>
      </c>
      <c r="C27" s="12">
        <v>180</v>
      </c>
      <c r="D27" s="12">
        <v>0.09</v>
      </c>
      <c r="E27" s="12">
        <v>0.02</v>
      </c>
      <c r="F27" s="61">
        <v>5.01</v>
      </c>
      <c r="G27" s="12">
        <v>20.56</v>
      </c>
      <c r="H27" s="16">
        <v>0.04</v>
      </c>
      <c r="I27" s="19" t="s">
        <v>58</v>
      </c>
    </row>
    <row r="28" spans="1:9" ht="13.5">
      <c r="A28" s="222"/>
      <c r="B28" s="252" t="s">
        <v>344</v>
      </c>
      <c r="C28" s="12">
        <v>45</v>
      </c>
      <c r="D28" s="12">
        <v>2.97</v>
      </c>
      <c r="E28" s="12">
        <v>0.54</v>
      </c>
      <c r="F28" s="12">
        <v>17.82</v>
      </c>
      <c r="G28" s="12">
        <v>89.1</v>
      </c>
      <c r="H28" s="16">
        <v>0</v>
      </c>
      <c r="I28" s="42" t="s">
        <v>352</v>
      </c>
    </row>
    <row r="29" spans="1:9" ht="13.5">
      <c r="A29" s="4"/>
      <c r="B29" s="252" t="s">
        <v>338</v>
      </c>
      <c r="C29" s="12">
        <v>25</v>
      </c>
      <c r="D29" s="12">
        <v>1.9</v>
      </c>
      <c r="E29" s="12">
        <v>0.2</v>
      </c>
      <c r="F29" s="12">
        <v>12.25</v>
      </c>
      <c r="G29" s="12">
        <v>58.75</v>
      </c>
      <c r="H29" s="12">
        <v>0</v>
      </c>
      <c r="I29" s="42" t="s">
        <v>352</v>
      </c>
    </row>
    <row r="30" spans="1:9" ht="13.5">
      <c r="A30" s="4"/>
      <c r="B30" s="257" t="s">
        <v>226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42" t="s">
        <v>352</v>
      </c>
    </row>
    <row r="31" spans="1:9" ht="14.25" thickBot="1">
      <c r="A31" s="86"/>
      <c r="B31" s="271" t="s">
        <v>235</v>
      </c>
      <c r="C31" s="92">
        <v>1.5</v>
      </c>
      <c r="D31" s="92">
        <v>0.04</v>
      </c>
      <c r="E31" s="92">
        <v>0.01</v>
      </c>
      <c r="F31" s="92">
        <v>0.09</v>
      </c>
      <c r="G31" s="92">
        <v>0.59</v>
      </c>
      <c r="H31" s="92">
        <v>1.48</v>
      </c>
      <c r="I31" s="42" t="s">
        <v>352</v>
      </c>
    </row>
    <row r="32" spans="1:9" ht="31.5" customHeight="1" thickBot="1">
      <c r="A32" s="224" t="s">
        <v>15</v>
      </c>
      <c r="B32" s="225"/>
      <c r="C32" s="225"/>
      <c r="D32" s="40">
        <f>SUM(D5:D31)</f>
        <v>90.83000000000001</v>
      </c>
      <c r="E32" s="40">
        <f>SUM(E5:E31)</f>
        <v>69.99000000000001</v>
      </c>
      <c r="F32" s="40">
        <f>SUM(F5:F31)</f>
        <v>255.15999999999997</v>
      </c>
      <c r="G32" s="40">
        <f>G4+G8+G11+G20+G23</f>
        <v>2015.0900000000001</v>
      </c>
      <c r="H32" s="40">
        <f>SUM(H5:H31)</f>
        <v>59.43999999999999</v>
      </c>
      <c r="I32" s="226"/>
    </row>
    <row r="33" spans="1:9" ht="15">
      <c r="A33" s="381" t="s">
        <v>150</v>
      </c>
      <c r="B33" s="381"/>
      <c r="C33" s="381"/>
      <c r="D33" s="381"/>
      <c r="E33" s="381"/>
      <c r="F33" s="381"/>
      <c r="G33" s="381"/>
      <c r="H33" s="381"/>
      <c r="I33" s="381"/>
    </row>
    <row r="34" spans="1:9" ht="30.75" customHeight="1">
      <c r="A34" s="379" t="s">
        <v>340</v>
      </c>
      <c r="B34" s="380"/>
      <c r="C34" s="380"/>
      <c r="D34" s="380"/>
      <c r="E34" s="380"/>
      <c r="F34" s="380"/>
      <c r="G34" s="380"/>
      <c r="H34" s="380"/>
      <c r="I34" s="380"/>
    </row>
  </sheetData>
  <sheetProtection/>
  <mergeCells count="9">
    <mergeCell ref="A34:I34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J41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3.5">
      <c r="A1" s="386" t="s">
        <v>9</v>
      </c>
      <c r="B1" s="382" t="s">
        <v>7</v>
      </c>
      <c r="C1" s="382" t="s">
        <v>8</v>
      </c>
      <c r="D1" s="388" t="s">
        <v>3</v>
      </c>
      <c r="E1" s="388"/>
      <c r="F1" s="388"/>
      <c r="G1" s="382" t="s">
        <v>4</v>
      </c>
      <c r="H1" s="382" t="s">
        <v>5</v>
      </c>
      <c r="I1" s="384" t="s">
        <v>6</v>
      </c>
    </row>
    <row r="2" spans="1:9" ht="14.25" thickBot="1">
      <c r="A2" s="387"/>
      <c r="B2" s="383"/>
      <c r="C2" s="383"/>
      <c r="D2" s="24" t="s">
        <v>0</v>
      </c>
      <c r="E2" s="24" t="s">
        <v>1</v>
      </c>
      <c r="F2" s="24" t="s">
        <v>2</v>
      </c>
      <c r="G2" s="383"/>
      <c r="H2" s="383"/>
      <c r="I2" s="385"/>
    </row>
    <row r="3" spans="1:9" ht="15.75" customHeight="1" thickBot="1">
      <c r="A3" s="205" t="s">
        <v>16</v>
      </c>
      <c r="B3" s="206"/>
      <c r="C3" s="206"/>
      <c r="D3" s="206"/>
      <c r="E3" s="206"/>
      <c r="F3" s="206"/>
      <c r="G3" s="206"/>
      <c r="H3" s="206"/>
      <c r="I3" s="207"/>
    </row>
    <row r="4" spans="1:10" ht="13.5" customHeight="1">
      <c r="A4" s="208" t="s">
        <v>11</v>
      </c>
      <c r="B4" s="209"/>
      <c r="C4" s="210">
        <f>C5+C6+C7</f>
        <v>418</v>
      </c>
      <c r="D4" s="211"/>
      <c r="E4" s="211"/>
      <c r="F4" s="211"/>
      <c r="G4" s="227">
        <f>G5+G6+G7</f>
        <v>474.47</v>
      </c>
      <c r="H4" s="211"/>
      <c r="I4" s="213"/>
      <c r="J4">
        <f>G4*100/G34</f>
        <v>22.14624446892328</v>
      </c>
    </row>
    <row r="5" spans="1:10" ht="15.75" customHeight="1">
      <c r="A5" s="3" t="s">
        <v>259</v>
      </c>
      <c r="B5" s="253" t="s">
        <v>375</v>
      </c>
      <c r="C5" s="12">
        <v>200</v>
      </c>
      <c r="D5" s="12">
        <v>7.54</v>
      </c>
      <c r="E5" s="12">
        <v>8.37</v>
      </c>
      <c r="F5" s="12">
        <v>30.57</v>
      </c>
      <c r="G5" s="12">
        <v>229</v>
      </c>
      <c r="H5" s="12">
        <v>1.82</v>
      </c>
      <c r="I5" s="19">
        <v>199</v>
      </c>
      <c r="J5" s="284"/>
    </row>
    <row r="6" spans="1:9" ht="15.75" customHeight="1">
      <c r="A6" s="4"/>
      <c r="B6" s="259" t="s">
        <v>192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4.25" thickBot="1">
      <c r="A7" s="27"/>
      <c r="B7" s="262" t="s">
        <v>193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3.5">
      <c r="A8" s="208" t="s">
        <v>152</v>
      </c>
      <c r="B8" s="209"/>
      <c r="C8" s="325">
        <v>280</v>
      </c>
      <c r="D8" s="80"/>
      <c r="E8" s="80"/>
      <c r="F8" s="80"/>
      <c r="G8" s="309">
        <f>G9+G10</f>
        <v>114.45</v>
      </c>
      <c r="H8" s="85"/>
      <c r="I8" s="83"/>
      <c r="J8">
        <f>G8*100/G34</f>
        <v>5.342039917103862</v>
      </c>
    </row>
    <row r="9" spans="1:9" ht="13.5">
      <c r="A9" s="79" t="s">
        <v>260</v>
      </c>
      <c r="B9" s="253" t="s">
        <v>406</v>
      </c>
      <c r="C9" s="12" t="s">
        <v>407</v>
      </c>
      <c r="D9" s="12">
        <v>0.4</v>
      </c>
      <c r="E9" s="12">
        <v>0.3</v>
      </c>
      <c r="F9" s="12">
        <v>10.29</v>
      </c>
      <c r="G9" s="61">
        <v>46.95</v>
      </c>
      <c r="H9" s="16">
        <v>5</v>
      </c>
      <c r="I9" s="19">
        <v>386</v>
      </c>
    </row>
    <row r="10" spans="1:9" ht="13.5">
      <c r="A10" s="298"/>
      <c r="B10" s="258" t="s">
        <v>158</v>
      </c>
      <c r="C10" s="10">
        <v>180</v>
      </c>
      <c r="D10" s="10">
        <v>0</v>
      </c>
      <c r="E10" s="10">
        <v>0</v>
      </c>
      <c r="F10" s="10">
        <v>17.1</v>
      </c>
      <c r="G10" s="10">
        <v>67.5</v>
      </c>
      <c r="H10" s="89">
        <v>18</v>
      </c>
      <c r="I10" s="299"/>
    </row>
    <row r="11" spans="1:10" ht="14.25" customHeight="1">
      <c r="A11" s="229" t="s">
        <v>12</v>
      </c>
      <c r="B11" s="216"/>
      <c r="C11" s="217">
        <f>C12+C13+C14+C15+C16+C17+C18+C20</f>
        <v>690</v>
      </c>
      <c r="D11" s="209"/>
      <c r="E11" s="209"/>
      <c r="F11" s="209"/>
      <c r="G11" s="217">
        <f>G12+G13+G14+G15+G16+G17+G18+G19+G20</f>
        <v>637.32</v>
      </c>
      <c r="H11" s="209"/>
      <c r="I11" s="219"/>
      <c r="J11">
        <f>G11*100/G34</f>
        <v>29.747390825414012</v>
      </c>
    </row>
    <row r="12" spans="1:9" ht="27" customHeight="1">
      <c r="A12" s="220" t="s">
        <v>261</v>
      </c>
      <c r="B12" s="260" t="s">
        <v>393</v>
      </c>
      <c r="C12" s="9">
        <v>50</v>
      </c>
      <c r="D12" s="12">
        <v>0.63</v>
      </c>
      <c r="E12" s="12">
        <v>3.06</v>
      </c>
      <c r="F12" s="12">
        <v>3.6</v>
      </c>
      <c r="G12" s="12">
        <v>44.73</v>
      </c>
      <c r="H12" s="12">
        <v>1.45</v>
      </c>
      <c r="I12" s="19">
        <v>56</v>
      </c>
    </row>
    <row r="13" spans="1:10" ht="24.75" customHeight="1">
      <c r="A13" s="221"/>
      <c r="B13" s="253" t="s">
        <v>205</v>
      </c>
      <c r="C13" s="12">
        <v>200</v>
      </c>
      <c r="D13" s="12">
        <v>6.21</v>
      </c>
      <c r="E13" s="12">
        <v>6.51</v>
      </c>
      <c r="F13" s="12">
        <v>8.82</v>
      </c>
      <c r="G13" s="12">
        <v>119.51</v>
      </c>
      <c r="H13" s="17">
        <v>13.89</v>
      </c>
      <c r="I13" s="19">
        <v>73</v>
      </c>
      <c r="J13" s="284"/>
    </row>
    <row r="14" spans="1:9" ht="13.5">
      <c r="A14" s="222"/>
      <c r="B14" s="261" t="s">
        <v>196</v>
      </c>
      <c r="C14" s="12">
        <v>80</v>
      </c>
      <c r="D14" s="12">
        <v>12.75</v>
      </c>
      <c r="E14" s="12">
        <v>12.48</v>
      </c>
      <c r="F14" s="12">
        <v>8.59</v>
      </c>
      <c r="G14" s="12">
        <v>198.3</v>
      </c>
      <c r="H14" s="12">
        <v>0.35</v>
      </c>
      <c r="I14" s="19">
        <v>282</v>
      </c>
    </row>
    <row r="15" spans="1:10" ht="14.25" customHeight="1">
      <c r="A15" s="196"/>
      <c r="B15" s="253" t="s">
        <v>218</v>
      </c>
      <c r="C15" s="12">
        <v>130</v>
      </c>
      <c r="D15" s="12">
        <v>3.46</v>
      </c>
      <c r="E15" s="12">
        <v>2.64</v>
      </c>
      <c r="F15" s="12">
        <v>21.05</v>
      </c>
      <c r="G15" s="12">
        <v>149.47</v>
      </c>
      <c r="H15" s="61">
        <v>17.24</v>
      </c>
      <c r="I15" s="19">
        <v>163</v>
      </c>
      <c r="J15" s="284"/>
    </row>
    <row r="16" spans="1:9" ht="15.75" customHeight="1" hidden="1">
      <c r="A16" s="4"/>
      <c r="B16" s="259"/>
      <c r="C16" s="12"/>
      <c r="D16" s="12"/>
      <c r="E16" s="12"/>
      <c r="F16" s="12"/>
      <c r="G16" s="12"/>
      <c r="H16" s="12"/>
      <c r="I16" s="19"/>
    </row>
    <row r="17" spans="1:9" ht="12" customHeight="1">
      <c r="A17" s="4"/>
      <c r="B17" s="259" t="s">
        <v>195</v>
      </c>
      <c r="C17" s="12">
        <v>200</v>
      </c>
      <c r="D17" s="12">
        <v>0.3</v>
      </c>
      <c r="E17" s="12">
        <v>0.07</v>
      </c>
      <c r="F17" s="12">
        <v>14.54</v>
      </c>
      <c r="G17" s="12">
        <v>60.47</v>
      </c>
      <c r="H17" s="12">
        <v>0</v>
      </c>
      <c r="I17" s="19">
        <v>376</v>
      </c>
    </row>
    <row r="18" spans="1:10" ht="12" customHeight="1">
      <c r="A18" s="4"/>
      <c r="B18" s="252" t="s">
        <v>336</v>
      </c>
      <c r="C18" s="12">
        <v>20</v>
      </c>
      <c r="D18" s="12">
        <v>1.32</v>
      </c>
      <c r="E18" s="12">
        <v>0.24</v>
      </c>
      <c r="F18" s="12">
        <v>7.92</v>
      </c>
      <c r="G18" s="12">
        <v>39.6</v>
      </c>
      <c r="H18" s="16">
        <v>0</v>
      </c>
      <c r="I18" s="42" t="s">
        <v>352</v>
      </c>
      <c r="J18" s="284"/>
    </row>
    <row r="19" spans="1:10" ht="12" customHeight="1">
      <c r="A19" s="4"/>
      <c r="B19" s="277" t="s">
        <v>415</v>
      </c>
      <c r="C19" s="63">
        <v>1.2</v>
      </c>
      <c r="D19" s="63">
        <v>0.08</v>
      </c>
      <c r="E19" s="63">
        <v>0.01</v>
      </c>
      <c r="F19" s="63">
        <v>0.35</v>
      </c>
      <c r="G19" s="63">
        <v>1.74</v>
      </c>
      <c r="H19" s="64">
        <v>0.12</v>
      </c>
      <c r="I19" s="42" t="s">
        <v>352</v>
      </c>
      <c r="J19" s="284"/>
    </row>
    <row r="20" spans="1:9" ht="12" customHeight="1" thickBot="1">
      <c r="A20" s="4"/>
      <c r="B20" s="252" t="s">
        <v>223</v>
      </c>
      <c r="C20" s="12">
        <v>10</v>
      </c>
      <c r="D20" s="12">
        <v>0.76</v>
      </c>
      <c r="E20" s="12">
        <v>0.08</v>
      </c>
      <c r="F20" s="12">
        <v>4.9</v>
      </c>
      <c r="G20" s="12">
        <v>23.5</v>
      </c>
      <c r="H20" s="16">
        <v>0</v>
      </c>
      <c r="I20" s="42" t="s">
        <v>352</v>
      </c>
    </row>
    <row r="21" spans="1:10" ht="15" customHeight="1">
      <c r="A21" s="215" t="s">
        <v>13</v>
      </c>
      <c r="B21" s="223"/>
      <c r="C21" s="210">
        <f>C22+C23</f>
        <v>250</v>
      </c>
      <c r="D21" s="211"/>
      <c r="E21" s="211"/>
      <c r="F21" s="211"/>
      <c r="G21" s="210">
        <f>G22+G23</f>
        <v>349.86</v>
      </c>
      <c r="H21" s="211"/>
      <c r="I21" s="213"/>
      <c r="J21">
        <f>G21*100/G34</f>
        <v>16.329978902559695</v>
      </c>
    </row>
    <row r="22" spans="1:9" ht="13.5">
      <c r="A22" s="5" t="s">
        <v>262</v>
      </c>
      <c r="B22" s="256" t="s">
        <v>271</v>
      </c>
      <c r="C22" s="202">
        <v>190</v>
      </c>
      <c r="D22" s="202">
        <v>4.94</v>
      </c>
      <c r="E22" s="202">
        <v>4.75</v>
      </c>
      <c r="F22" s="202">
        <v>20.9</v>
      </c>
      <c r="G22" s="202">
        <v>145.3</v>
      </c>
      <c r="H22" s="203">
        <v>1.71</v>
      </c>
      <c r="I22" s="204">
        <v>420</v>
      </c>
    </row>
    <row r="23" spans="1:9" ht="14.25" thickBot="1">
      <c r="A23" s="5"/>
      <c r="B23" s="252" t="s">
        <v>197</v>
      </c>
      <c r="C23" s="12">
        <v>60</v>
      </c>
      <c r="D23" s="12">
        <v>5.13</v>
      </c>
      <c r="E23" s="12">
        <v>6.85</v>
      </c>
      <c r="F23" s="12">
        <v>30.14</v>
      </c>
      <c r="G23" s="12">
        <v>204.56</v>
      </c>
      <c r="H23" s="12">
        <v>0.26</v>
      </c>
      <c r="I23" s="19" t="s">
        <v>60</v>
      </c>
    </row>
    <row r="24" spans="1:10" ht="14.25" customHeight="1">
      <c r="A24" s="215" t="s">
        <v>14</v>
      </c>
      <c r="B24" s="223"/>
      <c r="C24" s="230">
        <f>C25+C26+C27+C28+C29+C30+C31+C32+C33</f>
        <v>562.3</v>
      </c>
      <c r="D24" s="211"/>
      <c r="E24" s="211"/>
      <c r="F24" s="211"/>
      <c r="G24" s="210">
        <f>G25+G26+G27+G28+G29+G30+G31+G32+G33</f>
        <v>566.34</v>
      </c>
      <c r="H24" s="211"/>
      <c r="I24" s="213"/>
      <c r="J24">
        <f>G24*100/G34</f>
        <v>26.434345885999136</v>
      </c>
    </row>
    <row r="25" spans="1:9" ht="24" customHeight="1">
      <c r="A25" s="4" t="s">
        <v>263</v>
      </c>
      <c r="B25" s="260" t="s">
        <v>353</v>
      </c>
      <c r="C25" s="9">
        <v>60</v>
      </c>
      <c r="D25" s="12">
        <v>2.92</v>
      </c>
      <c r="E25" s="12">
        <v>5.79</v>
      </c>
      <c r="F25" s="12">
        <v>4.44</v>
      </c>
      <c r="G25" s="12">
        <v>81.99</v>
      </c>
      <c r="H25" s="12">
        <v>1.88</v>
      </c>
      <c r="I25" s="19">
        <v>32</v>
      </c>
    </row>
    <row r="26" spans="1:9" ht="13.5">
      <c r="A26" s="3"/>
      <c r="B26" s="253" t="s">
        <v>198</v>
      </c>
      <c r="C26" s="12">
        <v>85</v>
      </c>
      <c r="D26" s="12">
        <v>14.35</v>
      </c>
      <c r="E26" s="12">
        <v>4.34</v>
      </c>
      <c r="F26" s="12">
        <v>5.87</v>
      </c>
      <c r="G26" s="12">
        <v>120.38</v>
      </c>
      <c r="H26" s="61">
        <v>0.65</v>
      </c>
      <c r="I26" s="19">
        <v>265</v>
      </c>
    </row>
    <row r="27" spans="1:9" ht="18" customHeight="1">
      <c r="A27" s="4"/>
      <c r="B27" s="253" t="s">
        <v>199</v>
      </c>
      <c r="C27" s="12">
        <v>145</v>
      </c>
      <c r="D27" s="12">
        <v>3.66</v>
      </c>
      <c r="E27" s="12">
        <v>1.97</v>
      </c>
      <c r="F27" s="12">
        <v>38.51</v>
      </c>
      <c r="G27" s="12">
        <v>186.38</v>
      </c>
      <c r="H27" s="61">
        <v>0</v>
      </c>
      <c r="I27" s="19">
        <v>333</v>
      </c>
    </row>
    <row r="28" spans="1:9" ht="15.75" customHeight="1">
      <c r="A28" s="4"/>
      <c r="B28" s="253" t="s">
        <v>200</v>
      </c>
      <c r="C28" s="12">
        <v>30</v>
      </c>
      <c r="D28" s="12">
        <v>0.42</v>
      </c>
      <c r="E28" s="12">
        <v>2.17</v>
      </c>
      <c r="F28" s="12">
        <v>1.69</v>
      </c>
      <c r="G28" s="12">
        <v>28.23</v>
      </c>
      <c r="H28" s="61">
        <v>0.04</v>
      </c>
      <c r="I28" s="19">
        <v>354</v>
      </c>
    </row>
    <row r="29" spans="1:9" ht="15.75" customHeight="1">
      <c r="A29" s="222"/>
      <c r="B29" s="253" t="s">
        <v>384</v>
      </c>
      <c r="C29" s="12">
        <v>180</v>
      </c>
      <c r="D29" s="12">
        <v>0.09</v>
      </c>
      <c r="E29" s="12">
        <v>0.02</v>
      </c>
      <c r="F29" s="61">
        <v>5.01</v>
      </c>
      <c r="G29" s="12">
        <v>20.56</v>
      </c>
      <c r="H29" s="16">
        <v>0.04</v>
      </c>
      <c r="I29" s="19" t="s">
        <v>58</v>
      </c>
    </row>
    <row r="30" spans="1:9" ht="13.5">
      <c r="A30" s="4"/>
      <c r="B30" s="252" t="s">
        <v>337</v>
      </c>
      <c r="C30" s="12">
        <v>35</v>
      </c>
      <c r="D30" s="12">
        <v>2.31</v>
      </c>
      <c r="E30" s="12">
        <v>0.42</v>
      </c>
      <c r="F30" s="12">
        <v>13.86</v>
      </c>
      <c r="G30" s="12">
        <v>69.3</v>
      </c>
      <c r="H30" s="16">
        <v>0</v>
      </c>
      <c r="I30" s="42" t="s">
        <v>352</v>
      </c>
    </row>
    <row r="31" spans="1:9" ht="14.25" customHeight="1">
      <c r="A31" s="4"/>
      <c r="B31" s="252" t="s">
        <v>338</v>
      </c>
      <c r="C31" s="12">
        <v>25</v>
      </c>
      <c r="D31" s="12">
        <v>1.9</v>
      </c>
      <c r="E31" s="12">
        <v>0.2</v>
      </c>
      <c r="F31" s="12">
        <v>12.25</v>
      </c>
      <c r="G31" s="12">
        <v>58.75</v>
      </c>
      <c r="H31" s="12">
        <v>0</v>
      </c>
      <c r="I31" s="42" t="s">
        <v>352</v>
      </c>
    </row>
    <row r="32" spans="1:9" ht="14.25" customHeight="1">
      <c r="A32" s="5"/>
      <c r="B32" s="257" t="s">
        <v>226</v>
      </c>
      <c r="C32" s="11">
        <v>0.8</v>
      </c>
      <c r="D32" s="11">
        <v>0.01</v>
      </c>
      <c r="E32" s="11">
        <v>0</v>
      </c>
      <c r="F32" s="11">
        <v>0.03</v>
      </c>
      <c r="G32" s="11">
        <v>0.16</v>
      </c>
      <c r="H32" s="11">
        <v>0.24</v>
      </c>
      <c r="I32" s="42" t="s">
        <v>352</v>
      </c>
    </row>
    <row r="33" spans="1:9" ht="14.25" customHeight="1" thickBot="1">
      <c r="A33" s="27"/>
      <c r="B33" s="272" t="s">
        <v>235</v>
      </c>
      <c r="C33" s="28">
        <v>1.5</v>
      </c>
      <c r="D33" s="28">
        <v>0.04</v>
      </c>
      <c r="E33" s="28">
        <v>0.01</v>
      </c>
      <c r="F33" s="28">
        <v>0.09</v>
      </c>
      <c r="G33" s="28">
        <v>0.59</v>
      </c>
      <c r="H33" s="28">
        <v>1.48</v>
      </c>
      <c r="I33" s="42" t="s">
        <v>352</v>
      </c>
    </row>
    <row r="34" spans="1:9" ht="30.75" customHeight="1" thickBot="1">
      <c r="A34" s="224" t="s">
        <v>17</v>
      </c>
      <c r="B34" s="225"/>
      <c r="C34" s="225"/>
      <c r="D34" s="40">
        <f>SUM(D5:D33)</f>
        <v>77.66000000000001</v>
      </c>
      <c r="E34" s="40">
        <f>SUM(E5:E33)</f>
        <v>71.08</v>
      </c>
      <c r="F34" s="40">
        <f>SUM(F5:F33)</f>
        <v>288.74999999999994</v>
      </c>
      <c r="G34" s="60">
        <f>G4+G8+G11+G21+G24</f>
        <v>2142.4400000000005</v>
      </c>
      <c r="H34" s="40">
        <f>SUM(H5:H33)</f>
        <v>66.00000000000001</v>
      </c>
      <c r="I34" s="226"/>
    </row>
    <row r="35" spans="1:9" ht="0.75" customHeight="1">
      <c r="A35" s="389"/>
      <c r="B35" s="389"/>
      <c r="C35" s="389"/>
      <c r="D35" s="389"/>
      <c r="E35" s="389"/>
      <c r="F35" s="389"/>
      <c r="G35" s="389"/>
      <c r="H35" s="389"/>
      <c r="I35" s="389"/>
    </row>
    <row r="36" spans="1:9" ht="14.25" customHeight="1">
      <c r="A36" s="381" t="s">
        <v>150</v>
      </c>
      <c r="B36" s="381"/>
      <c r="C36" s="381"/>
      <c r="D36" s="381"/>
      <c r="E36" s="381"/>
      <c r="F36" s="381"/>
      <c r="G36" s="381"/>
      <c r="H36" s="381"/>
      <c r="I36" s="381"/>
    </row>
    <row r="37" spans="1:9" ht="29.25" customHeight="1">
      <c r="A37" s="379" t="s">
        <v>340</v>
      </c>
      <c r="B37" s="380"/>
      <c r="C37" s="380"/>
      <c r="D37" s="380"/>
      <c r="E37" s="380"/>
      <c r="F37" s="380"/>
      <c r="G37" s="380"/>
      <c r="H37" s="380"/>
      <c r="I37" s="380"/>
    </row>
    <row r="41" spans="2:9" ht="13.5">
      <c r="B41" s="294"/>
      <c r="C41" s="295"/>
      <c r="D41" s="295"/>
      <c r="E41" s="295"/>
      <c r="F41" s="295"/>
      <c r="G41" s="295"/>
      <c r="H41" s="295"/>
      <c r="I41" s="295"/>
    </row>
  </sheetData>
  <sheetProtection/>
  <mergeCells count="10">
    <mergeCell ref="A37:I37"/>
    <mergeCell ref="A35:I35"/>
    <mergeCell ref="A36:I36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</sheetPr>
  <dimension ref="A1:J39"/>
  <sheetViews>
    <sheetView zoomScalePageLayoutView="0" workbookViewId="0" topLeftCell="A7">
      <selection activeCell="G11" sqref="G11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3.5">
      <c r="A1" s="386" t="s">
        <v>9</v>
      </c>
      <c r="B1" s="382" t="s">
        <v>7</v>
      </c>
      <c r="C1" s="382" t="s">
        <v>8</v>
      </c>
      <c r="D1" s="388" t="s">
        <v>3</v>
      </c>
      <c r="E1" s="388"/>
      <c r="F1" s="388"/>
      <c r="G1" s="382" t="s">
        <v>4</v>
      </c>
      <c r="H1" s="382" t="s">
        <v>5</v>
      </c>
      <c r="I1" s="384" t="s">
        <v>6</v>
      </c>
    </row>
    <row r="2" spans="1:9" ht="14.25" thickBot="1">
      <c r="A2" s="387"/>
      <c r="B2" s="383"/>
      <c r="C2" s="383"/>
      <c r="D2" s="24" t="s">
        <v>0</v>
      </c>
      <c r="E2" s="24" t="s">
        <v>1</v>
      </c>
      <c r="F2" s="24" t="s">
        <v>2</v>
      </c>
      <c r="G2" s="383"/>
      <c r="H2" s="383"/>
      <c r="I2" s="385"/>
    </row>
    <row r="3" spans="1:9" ht="14.25" thickBot="1">
      <c r="A3" s="205" t="s">
        <v>239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418</v>
      </c>
      <c r="D4" s="211"/>
      <c r="E4" s="211"/>
      <c r="F4" s="211"/>
      <c r="G4" s="227">
        <f>G5+G6+G7</f>
        <v>469.31</v>
      </c>
      <c r="H4" s="211"/>
      <c r="I4" s="213"/>
      <c r="J4">
        <f>G4*100/G33</f>
        <v>21.523538719071748</v>
      </c>
    </row>
    <row r="5" spans="1:9" ht="13.5">
      <c r="A5" s="3" t="s">
        <v>259</v>
      </c>
      <c r="B5" s="251" t="s">
        <v>374</v>
      </c>
      <c r="C5" s="9">
        <v>200</v>
      </c>
      <c r="D5" s="9">
        <v>7.37</v>
      </c>
      <c r="E5" s="9">
        <v>8.04</v>
      </c>
      <c r="F5" s="9">
        <v>28.74</v>
      </c>
      <c r="G5" s="9">
        <v>217.94</v>
      </c>
      <c r="H5" s="13">
        <v>1.95</v>
      </c>
      <c r="I5" s="19">
        <v>199</v>
      </c>
    </row>
    <row r="6" spans="1:9" ht="13.5">
      <c r="A6" s="4"/>
      <c r="B6" s="259" t="s">
        <v>192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10" ht="13.5">
      <c r="A7" s="4"/>
      <c r="B7" s="252" t="s">
        <v>272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  <c r="J7" s="284"/>
    </row>
    <row r="8" spans="1:10" ht="13.5">
      <c r="A8" s="208" t="s">
        <v>152</v>
      </c>
      <c r="B8" s="88"/>
      <c r="C8" s="324">
        <v>180</v>
      </c>
      <c r="D8" s="84"/>
      <c r="E8" s="84"/>
      <c r="F8" s="84"/>
      <c r="G8" s="228">
        <f>G9</f>
        <v>67.5</v>
      </c>
      <c r="H8" s="85"/>
      <c r="I8" s="83"/>
      <c r="J8">
        <f>G8*100/G33</f>
        <v>3.095691256392029</v>
      </c>
    </row>
    <row r="9" spans="1:9" ht="15" customHeight="1">
      <c r="A9" s="79" t="s">
        <v>260</v>
      </c>
      <c r="B9" s="258" t="s">
        <v>158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10" ht="13.5">
      <c r="A10" s="229" t="s">
        <v>12</v>
      </c>
      <c r="B10" s="216"/>
      <c r="C10" s="217">
        <f>C11+C12+C13+C14+C15+C16+C17+C19</f>
        <v>720</v>
      </c>
      <c r="D10" s="209"/>
      <c r="E10" s="209"/>
      <c r="F10" s="209"/>
      <c r="G10" s="217">
        <f>G11+G12+G13+G14+G15+G16+G17+G18+G19</f>
        <v>820.61</v>
      </c>
      <c r="H10" s="209"/>
      <c r="I10" s="219"/>
      <c r="J10">
        <f>G10*100/G33</f>
        <v>37.634891880116484</v>
      </c>
    </row>
    <row r="11" spans="1:9" ht="13.5" customHeight="1">
      <c r="A11" s="220" t="s">
        <v>261</v>
      </c>
      <c r="B11" s="258" t="s">
        <v>354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25.5" customHeight="1">
      <c r="A12" s="221"/>
      <c r="B12" s="258" t="s">
        <v>355</v>
      </c>
      <c r="C12" s="12">
        <v>200</v>
      </c>
      <c r="D12" s="12">
        <v>8.7</v>
      </c>
      <c r="E12" s="12">
        <v>8.72</v>
      </c>
      <c r="F12" s="12">
        <v>20.21</v>
      </c>
      <c r="G12" s="12">
        <v>195.11</v>
      </c>
      <c r="H12" s="17">
        <v>12.6</v>
      </c>
      <c r="I12" s="19">
        <v>106</v>
      </c>
    </row>
    <row r="13" spans="1:9" ht="16.5" customHeight="1">
      <c r="A13" s="222"/>
      <c r="B13" s="264" t="s">
        <v>270</v>
      </c>
      <c r="C13" s="12">
        <v>80</v>
      </c>
      <c r="D13" s="195">
        <v>19.48</v>
      </c>
      <c r="E13" s="12">
        <v>21.32</v>
      </c>
      <c r="F13" s="12">
        <v>8.2</v>
      </c>
      <c r="G13" s="12">
        <v>306.02</v>
      </c>
      <c r="H13" s="12">
        <v>1.99</v>
      </c>
      <c r="I13" s="19">
        <v>308</v>
      </c>
    </row>
    <row r="14" spans="1:9" ht="27" customHeight="1">
      <c r="A14" s="222"/>
      <c r="B14" s="264" t="s">
        <v>378</v>
      </c>
      <c r="C14" s="12">
        <v>130</v>
      </c>
      <c r="D14" s="195">
        <v>2.84</v>
      </c>
      <c r="E14" s="12">
        <v>3.82</v>
      </c>
      <c r="F14" s="12">
        <v>8.84</v>
      </c>
      <c r="G14" s="12">
        <v>82.97</v>
      </c>
      <c r="H14" s="12">
        <v>23.66</v>
      </c>
      <c r="I14" s="19">
        <v>336</v>
      </c>
    </row>
    <row r="15" spans="1:10" ht="14.25" customHeight="1">
      <c r="A15" s="4"/>
      <c r="B15" s="264" t="s">
        <v>201</v>
      </c>
      <c r="C15" s="12">
        <v>200</v>
      </c>
      <c r="D15" s="195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396</v>
      </c>
      <c r="J15" s="284"/>
    </row>
    <row r="16" spans="1:9" ht="14.25" customHeight="1">
      <c r="A16" s="4"/>
      <c r="B16" s="252" t="s">
        <v>202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352</v>
      </c>
    </row>
    <row r="17" spans="1:9" ht="25.5" customHeight="1">
      <c r="A17" s="79"/>
      <c r="B17" s="326" t="s">
        <v>357</v>
      </c>
      <c r="C17" s="63">
        <v>10</v>
      </c>
      <c r="D17" s="63">
        <v>0.76</v>
      </c>
      <c r="E17" s="63">
        <v>0.08</v>
      </c>
      <c r="F17" s="63">
        <v>4.9</v>
      </c>
      <c r="G17" s="63">
        <v>23.5</v>
      </c>
      <c r="H17" s="64">
        <v>0</v>
      </c>
      <c r="I17" s="42" t="s">
        <v>352</v>
      </c>
    </row>
    <row r="18" spans="1:9" ht="25.5" customHeight="1">
      <c r="A18" s="79"/>
      <c r="B18" s="277" t="s">
        <v>415</v>
      </c>
      <c r="C18" s="63">
        <v>1.2</v>
      </c>
      <c r="D18" s="63">
        <v>0.08</v>
      </c>
      <c r="E18" s="63">
        <v>0.01</v>
      </c>
      <c r="F18" s="63">
        <v>0.35</v>
      </c>
      <c r="G18" s="63">
        <v>1.74</v>
      </c>
      <c r="H18" s="64">
        <v>0.12</v>
      </c>
      <c r="I18" s="42" t="s">
        <v>352</v>
      </c>
    </row>
    <row r="19" spans="1:9" ht="14.25" customHeight="1" thickBot="1">
      <c r="A19" s="27"/>
      <c r="B19" s="262" t="s">
        <v>223</v>
      </c>
      <c r="C19" s="78">
        <v>10</v>
      </c>
      <c r="D19" s="78">
        <v>0.76</v>
      </c>
      <c r="E19" s="78">
        <v>0.08</v>
      </c>
      <c r="F19" s="78">
        <v>4.9</v>
      </c>
      <c r="G19" s="78">
        <v>23.5</v>
      </c>
      <c r="H19" s="194">
        <v>0</v>
      </c>
      <c r="I19" s="42" t="s">
        <v>352</v>
      </c>
    </row>
    <row r="20" spans="1:10" ht="13.5">
      <c r="A20" s="229" t="s">
        <v>13</v>
      </c>
      <c r="B20" s="216"/>
      <c r="C20" s="217">
        <f>C21+C23+100</f>
        <v>310</v>
      </c>
      <c r="D20" s="209"/>
      <c r="E20" s="209"/>
      <c r="F20" s="209"/>
      <c r="G20" s="233">
        <f>G21+G22+G23</f>
        <v>319.07000000000005</v>
      </c>
      <c r="H20" s="209"/>
      <c r="I20" s="219"/>
      <c r="J20">
        <f>G20*100/G33</f>
        <v>14.633217913733404</v>
      </c>
    </row>
    <row r="21" spans="1:9" ht="13.5">
      <c r="A21" s="5" t="s">
        <v>262</v>
      </c>
      <c r="B21" s="257" t="s">
        <v>240</v>
      </c>
      <c r="C21" s="11">
        <v>180</v>
      </c>
      <c r="D21" s="11">
        <v>5.9</v>
      </c>
      <c r="E21" s="11">
        <v>4.5</v>
      </c>
      <c r="F21" s="11">
        <v>20.34</v>
      </c>
      <c r="G21" s="201">
        <v>145.8</v>
      </c>
      <c r="H21" s="15">
        <v>1.08</v>
      </c>
      <c r="I21" s="22">
        <v>401</v>
      </c>
    </row>
    <row r="22" spans="1:9" ht="13.5">
      <c r="A22" s="5"/>
      <c r="B22" s="253" t="s">
        <v>381</v>
      </c>
      <c r="C22" s="12" t="s">
        <v>382</v>
      </c>
      <c r="D22" s="12">
        <v>0.81</v>
      </c>
      <c r="E22" s="12">
        <v>0.2</v>
      </c>
      <c r="F22" s="12">
        <v>7.55</v>
      </c>
      <c r="G22" s="61">
        <v>38.24</v>
      </c>
      <c r="H22" s="16">
        <v>38.24</v>
      </c>
      <c r="I22" s="19">
        <v>386</v>
      </c>
    </row>
    <row r="23" spans="1:9" ht="14.25" thickBot="1">
      <c r="A23" s="5"/>
      <c r="B23" s="256" t="s">
        <v>203</v>
      </c>
      <c r="C23" s="9">
        <v>30</v>
      </c>
      <c r="D23" s="9">
        <v>2.59</v>
      </c>
      <c r="E23" s="9">
        <v>4.75</v>
      </c>
      <c r="F23" s="9">
        <v>20.21</v>
      </c>
      <c r="G23" s="9">
        <v>135.03</v>
      </c>
      <c r="H23" s="13">
        <v>0.03</v>
      </c>
      <c r="I23" s="23">
        <v>491</v>
      </c>
    </row>
    <row r="24" spans="1:10" ht="13.5">
      <c r="A24" s="215" t="s">
        <v>14</v>
      </c>
      <c r="B24" s="223"/>
      <c r="C24" s="230">
        <f>C25+C26+C27+C28+C29+C30+C31+C32</f>
        <v>482.3</v>
      </c>
      <c r="D24" s="211"/>
      <c r="E24" s="211"/>
      <c r="F24" s="211"/>
      <c r="G24" s="227">
        <f>G25+G26+G27+G28+G29+G30+G31+G32</f>
        <v>503.96</v>
      </c>
      <c r="H24" s="211"/>
      <c r="I24" s="213"/>
      <c r="J24">
        <f>G24*100/G33</f>
        <v>23.112660230686323</v>
      </c>
    </row>
    <row r="25" spans="1:9" ht="13.5">
      <c r="A25" s="4" t="s">
        <v>263</v>
      </c>
      <c r="B25" s="254" t="s">
        <v>159</v>
      </c>
      <c r="C25" s="12">
        <v>50</v>
      </c>
      <c r="D25" s="12">
        <v>0.67</v>
      </c>
      <c r="E25" s="12">
        <v>3.05</v>
      </c>
      <c r="F25" s="12">
        <v>3.53</v>
      </c>
      <c r="G25" s="12">
        <v>44.89</v>
      </c>
      <c r="H25" s="12">
        <v>2.56</v>
      </c>
      <c r="I25" s="19">
        <v>42</v>
      </c>
    </row>
    <row r="26" spans="1:9" ht="14.25" customHeight="1">
      <c r="A26" s="4"/>
      <c r="B26" s="253" t="s">
        <v>258</v>
      </c>
      <c r="C26" s="12">
        <v>150</v>
      </c>
      <c r="D26" s="12">
        <v>19.27</v>
      </c>
      <c r="E26" s="12">
        <v>7.75</v>
      </c>
      <c r="F26" s="12">
        <v>30.1</v>
      </c>
      <c r="G26" s="12">
        <v>268.39</v>
      </c>
      <c r="H26" s="16">
        <v>0.51</v>
      </c>
      <c r="I26" s="19">
        <v>245</v>
      </c>
    </row>
    <row r="27" spans="1:10" ht="14.25" customHeight="1">
      <c r="A27" s="222"/>
      <c r="B27" s="253" t="s">
        <v>204</v>
      </c>
      <c r="C27" s="12">
        <v>50</v>
      </c>
      <c r="D27" s="12">
        <v>0.17</v>
      </c>
      <c r="E27" s="12">
        <v>0.07</v>
      </c>
      <c r="F27" s="12">
        <v>14.22</v>
      </c>
      <c r="G27" s="12">
        <v>59.35</v>
      </c>
      <c r="H27" s="17">
        <v>20.74</v>
      </c>
      <c r="I27" s="19">
        <v>378</v>
      </c>
      <c r="J27" s="284"/>
    </row>
    <row r="28" spans="1:9" ht="14.25" customHeight="1">
      <c r="A28" s="222"/>
      <c r="B28" s="253" t="s">
        <v>384</v>
      </c>
      <c r="C28" s="12">
        <v>180</v>
      </c>
      <c r="D28" s="12">
        <v>0.09</v>
      </c>
      <c r="E28" s="12">
        <v>0.02</v>
      </c>
      <c r="F28" s="61">
        <v>5.01</v>
      </c>
      <c r="G28" s="12">
        <v>20.56</v>
      </c>
      <c r="H28" s="16">
        <v>0.04</v>
      </c>
      <c r="I28" s="19" t="s">
        <v>58</v>
      </c>
    </row>
    <row r="29" spans="1:9" ht="14.25" customHeight="1">
      <c r="A29" s="4"/>
      <c r="B29" s="252" t="s">
        <v>380</v>
      </c>
      <c r="C29" s="323">
        <v>30</v>
      </c>
      <c r="D29" s="323">
        <v>2.25</v>
      </c>
      <c r="E29" s="323">
        <v>0.87</v>
      </c>
      <c r="F29" s="323">
        <v>15.42</v>
      </c>
      <c r="G29" s="323">
        <v>78.6</v>
      </c>
      <c r="H29" s="323">
        <v>0</v>
      </c>
      <c r="I29" s="42" t="s">
        <v>352</v>
      </c>
    </row>
    <row r="30" spans="1:9" ht="14.25" customHeight="1">
      <c r="A30" s="5"/>
      <c r="B30" s="257" t="s">
        <v>226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42" t="s">
        <v>352</v>
      </c>
    </row>
    <row r="31" spans="1:9" ht="14.25" customHeight="1" thickBot="1">
      <c r="A31" s="293"/>
      <c r="B31" s="272" t="s">
        <v>235</v>
      </c>
      <c r="C31" s="28">
        <v>1.5</v>
      </c>
      <c r="D31" s="28">
        <v>0.04</v>
      </c>
      <c r="E31" s="28">
        <v>0.01</v>
      </c>
      <c r="F31" s="28">
        <v>0.09</v>
      </c>
      <c r="G31" s="28">
        <v>0.59</v>
      </c>
      <c r="H31" s="28">
        <v>1.48</v>
      </c>
      <c r="I31" s="42" t="s">
        <v>352</v>
      </c>
    </row>
    <row r="32" spans="1:9" ht="14.25" customHeight="1" thickBot="1">
      <c r="A32" s="27"/>
      <c r="B32" s="277" t="s">
        <v>274</v>
      </c>
      <c r="C32" s="63">
        <v>20</v>
      </c>
      <c r="D32" s="63">
        <v>2.54</v>
      </c>
      <c r="E32" s="63">
        <v>2.3</v>
      </c>
      <c r="F32" s="63">
        <v>0.14</v>
      </c>
      <c r="G32" s="63">
        <v>31.42</v>
      </c>
      <c r="H32" s="64">
        <v>0</v>
      </c>
      <c r="I32" s="278">
        <v>227</v>
      </c>
    </row>
    <row r="33" spans="1:9" ht="24" customHeight="1" thickBot="1">
      <c r="A33" s="224" t="s">
        <v>18</v>
      </c>
      <c r="B33" s="225"/>
      <c r="C33" s="225"/>
      <c r="D33" s="40">
        <f>SUM(D5:D32)</f>
        <v>86.12000000000002</v>
      </c>
      <c r="E33" s="40">
        <f>SUM(E5:E32)</f>
        <v>80.22999999999999</v>
      </c>
      <c r="F33" s="40">
        <f>SUM(F5:F32)</f>
        <v>273.91999999999996</v>
      </c>
      <c r="G33" s="60">
        <f>G4+G8+G10+G20+G24</f>
        <v>2180.4500000000003</v>
      </c>
      <c r="H33" s="40">
        <f>SUM(H5:H32)</f>
        <v>151.57</v>
      </c>
      <c r="I33" s="226"/>
    </row>
    <row r="34" spans="1:9" ht="12" hidden="1">
      <c r="A34" s="390"/>
      <c r="B34" s="390"/>
      <c r="C34" s="390"/>
      <c r="D34" s="390"/>
      <c r="E34" s="390"/>
      <c r="F34" s="390"/>
      <c r="G34" s="390"/>
      <c r="H34" s="390"/>
      <c r="I34" s="390"/>
    </row>
    <row r="35" spans="1:9" ht="15">
      <c r="A35" s="381" t="s">
        <v>150</v>
      </c>
      <c r="B35" s="381"/>
      <c r="C35" s="381"/>
      <c r="D35" s="381"/>
      <c r="E35" s="381"/>
      <c r="F35" s="381"/>
      <c r="G35" s="381"/>
      <c r="H35" s="381"/>
      <c r="I35" s="381"/>
    </row>
    <row r="36" spans="1:9" ht="13.5" customHeight="1">
      <c r="A36" s="379" t="s">
        <v>340</v>
      </c>
      <c r="B36" s="380"/>
      <c r="C36" s="380"/>
      <c r="D36" s="380"/>
      <c r="E36" s="380"/>
      <c r="F36" s="380"/>
      <c r="G36" s="380"/>
      <c r="H36" s="380"/>
      <c r="I36" s="380"/>
    </row>
    <row r="39" spans="2:9" ht="13.5">
      <c r="B39" s="294"/>
      <c r="C39" s="295"/>
      <c r="D39" s="295"/>
      <c r="E39" s="295"/>
      <c r="F39" s="295"/>
      <c r="G39" s="295"/>
      <c r="H39" s="295"/>
      <c r="I39" s="295"/>
    </row>
  </sheetData>
  <sheetProtection/>
  <mergeCells count="10">
    <mergeCell ref="A36:I36"/>
    <mergeCell ref="A34:I34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J35"/>
  <sheetViews>
    <sheetView zoomScalePageLayoutView="0" workbookViewId="0" topLeftCell="A9">
      <selection activeCell="G12" sqref="G12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  <col min="10" max="10" width="0" style="0" hidden="1" customWidth="1"/>
  </cols>
  <sheetData>
    <row r="1" spans="1:9" ht="13.5">
      <c r="A1" s="386" t="s">
        <v>9</v>
      </c>
      <c r="B1" s="382" t="s">
        <v>7</v>
      </c>
      <c r="C1" s="382" t="s">
        <v>8</v>
      </c>
      <c r="D1" s="388" t="s">
        <v>3</v>
      </c>
      <c r="E1" s="388"/>
      <c r="F1" s="388"/>
      <c r="G1" s="382" t="s">
        <v>4</v>
      </c>
      <c r="H1" s="382" t="s">
        <v>5</v>
      </c>
      <c r="I1" s="384" t="s">
        <v>6</v>
      </c>
    </row>
    <row r="2" spans="1:9" ht="14.25" thickBot="1">
      <c r="A2" s="387"/>
      <c r="B2" s="383"/>
      <c r="C2" s="383"/>
      <c r="D2" s="24" t="s">
        <v>0</v>
      </c>
      <c r="E2" s="24" t="s">
        <v>1</v>
      </c>
      <c r="F2" s="24" t="s">
        <v>2</v>
      </c>
      <c r="G2" s="383"/>
      <c r="H2" s="383"/>
      <c r="I2" s="385"/>
    </row>
    <row r="3" spans="1:9" ht="15" customHeight="1" thickBot="1">
      <c r="A3" s="205" t="s">
        <v>20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403</v>
      </c>
      <c r="D4" s="211"/>
      <c r="E4" s="211"/>
      <c r="F4" s="211"/>
      <c r="G4" s="210">
        <f>G5+G6+G7</f>
        <v>381.72</v>
      </c>
      <c r="H4" s="211"/>
      <c r="I4" s="213"/>
      <c r="J4">
        <f>G4*100/G31</f>
        <v>18.76889944389539</v>
      </c>
    </row>
    <row r="5" spans="1:9" ht="15.75" customHeight="1">
      <c r="A5" s="3" t="s">
        <v>259</v>
      </c>
      <c r="B5" s="251" t="s">
        <v>351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5" customHeight="1">
      <c r="A6" s="3"/>
      <c r="B6" s="259" t="s">
        <v>192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4.25" thickBot="1">
      <c r="A7" s="234"/>
      <c r="B7" s="262" t="s">
        <v>385</v>
      </c>
      <c r="C7" s="78">
        <v>180</v>
      </c>
      <c r="D7" s="78">
        <v>1.69</v>
      </c>
      <c r="E7" s="78">
        <v>1.78</v>
      </c>
      <c r="F7" s="78">
        <v>7.6</v>
      </c>
      <c r="G7" s="78">
        <v>53.56</v>
      </c>
      <c r="H7" s="194">
        <v>0.76</v>
      </c>
      <c r="I7" s="263" t="s">
        <v>68</v>
      </c>
    </row>
    <row r="8" spans="1:10" ht="13.5">
      <c r="A8" s="208" t="s">
        <v>152</v>
      </c>
      <c r="B8" s="88"/>
      <c r="C8" s="324">
        <v>300</v>
      </c>
      <c r="D8" s="197"/>
      <c r="E8" s="197"/>
      <c r="F8" s="198"/>
      <c r="G8" s="310">
        <f>G9+G10</f>
        <v>131.35000000000002</v>
      </c>
      <c r="H8" s="199"/>
      <c r="I8" s="200"/>
      <c r="J8">
        <f>G8*100/G31</f>
        <v>6.458385575698574</v>
      </c>
    </row>
    <row r="9" spans="1:9" ht="13.5">
      <c r="A9" s="79" t="s">
        <v>260</v>
      </c>
      <c r="B9" s="253" t="s">
        <v>406</v>
      </c>
      <c r="C9" s="12" t="s">
        <v>407</v>
      </c>
      <c r="D9" s="12">
        <v>0.4</v>
      </c>
      <c r="E9" s="12">
        <v>0.3</v>
      </c>
      <c r="F9" s="12">
        <v>10.29</v>
      </c>
      <c r="G9" s="61">
        <v>46.95</v>
      </c>
      <c r="H9" s="16">
        <v>5</v>
      </c>
      <c r="I9" s="19">
        <v>386</v>
      </c>
    </row>
    <row r="10" spans="1:9" ht="14.25" thickBot="1">
      <c r="A10" s="298"/>
      <c r="B10" s="262" t="s">
        <v>228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3.5">
      <c r="A11" s="229" t="s">
        <v>12</v>
      </c>
      <c r="B11" s="216"/>
      <c r="C11" s="217">
        <f>C12+C13+C14+C15+C16+C17+C19</f>
        <v>700</v>
      </c>
      <c r="D11" s="209"/>
      <c r="E11" s="209"/>
      <c r="F11" s="209"/>
      <c r="G11" s="217">
        <f>G12+G13+G14+G15+G16+G17+G18+G19</f>
        <v>761.2099999999999</v>
      </c>
      <c r="H11" s="209"/>
      <c r="I11" s="219"/>
      <c r="J11">
        <f>G11*100/G31</f>
        <v>37.42815138239444</v>
      </c>
    </row>
    <row r="12" spans="1:9" ht="13.5">
      <c r="A12" s="220" t="s">
        <v>261</v>
      </c>
      <c r="B12" s="251" t="s">
        <v>356</v>
      </c>
      <c r="C12" s="9">
        <v>60</v>
      </c>
      <c r="D12" s="9">
        <v>0.8</v>
      </c>
      <c r="E12" s="9">
        <v>2.06</v>
      </c>
      <c r="F12" s="9">
        <v>4.72</v>
      </c>
      <c r="G12" s="9">
        <v>41.4</v>
      </c>
      <c r="H12" s="18">
        <v>2.49</v>
      </c>
      <c r="I12" s="23">
        <v>54</v>
      </c>
    </row>
    <row r="13" spans="1:9" ht="27.75">
      <c r="A13" s="222"/>
      <c r="B13" s="261" t="s">
        <v>194</v>
      </c>
      <c r="C13" s="12">
        <v>200</v>
      </c>
      <c r="D13" s="12">
        <v>6.82</v>
      </c>
      <c r="E13" s="12">
        <v>6.71</v>
      </c>
      <c r="F13" s="12">
        <v>17.8</v>
      </c>
      <c r="G13" s="12">
        <v>159.17</v>
      </c>
      <c r="H13" s="61">
        <v>9.93</v>
      </c>
      <c r="I13" s="19">
        <v>88</v>
      </c>
    </row>
    <row r="14" spans="1:9" ht="15.75" customHeight="1">
      <c r="A14" s="222"/>
      <c r="B14" s="253" t="s">
        <v>266</v>
      </c>
      <c r="C14" s="12">
        <v>80</v>
      </c>
      <c r="D14" s="12">
        <v>23.46</v>
      </c>
      <c r="E14" s="12">
        <v>14.18</v>
      </c>
      <c r="F14" s="12">
        <v>11.95</v>
      </c>
      <c r="G14" s="12">
        <v>271.19</v>
      </c>
      <c r="H14" s="16">
        <v>43.01</v>
      </c>
      <c r="I14" s="19">
        <v>387</v>
      </c>
    </row>
    <row r="15" spans="1:9" ht="15.75" customHeight="1">
      <c r="A15" s="222"/>
      <c r="B15" s="253" t="s">
        <v>268</v>
      </c>
      <c r="C15" s="12">
        <v>130</v>
      </c>
      <c r="D15" s="12">
        <v>3.37</v>
      </c>
      <c r="E15" s="12">
        <v>2.13</v>
      </c>
      <c r="F15" s="12">
        <v>35.54</v>
      </c>
      <c r="G15" s="12">
        <v>174.8</v>
      </c>
      <c r="H15" s="16">
        <v>0</v>
      </c>
      <c r="I15" s="19">
        <v>333</v>
      </c>
    </row>
    <row r="16" spans="1:9" ht="14.25" customHeight="1">
      <c r="A16" s="196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3.5">
      <c r="A17" s="196"/>
      <c r="B17" s="252" t="s">
        <v>336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352</v>
      </c>
    </row>
    <row r="18" spans="1:9" ht="13.5">
      <c r="A18" s="339"/>
      <c r="B18" s="277" t="s">
        <v>415</v>
      </c>
      <c r="C18" s="63">
        <v>1.2</v>
      </c>
      <c r="D18" s="63">
        <v>0.08</v>
      </c>
      <c r="E18" s="63">
        <v>0.01</v>
      </c>
      <c r="F18" s="63">
        <v>0.35</v>
      </c>
      <c r="G18" s="63">
        <v>1.74</v>
      </c>
      <c r="H18" s="64">
        <v>0.12</v>
      </c>
      <c r="I18" s="42" t="s">
        <v>352</v>
      </c>
    </row>
    <row r="19" spans="1:9" ht="14.25" thickBot="1">
      <c r="A19" s="234"/>
      <c r="B19" s="262" t="s">
        <v>223</v>
      </c>
      <c r="C19" s="78">
        <v>10</v>
      </c>
      <c r="D19" s="78">
        <v>0.76</v>
      </c>
      <c r="E19" s="78">
        <v>0.08</v>
      </c>
      <c r="F19" s="78">
        <v>4.9</v>
      </c>
      <c r="G19" s="78">
        <v>23.5</v>
      </c>
      <c r="H19" s="194">
        <v>0</v>
      </c>
      <c r="I19" s="42" t="s">
        <v>352</v>
      </c>
    </row>
    <row r="20" spans="1:10" ht="13.5" customHeight="1">
      <c r="A20" s="229" t="s">
        <v>13</v>
      </c>
      <c r="B20" s="216"/>
      <c r="C20" s="217">
        <f>C21+C22</f>
        <v>250</v>
      </c>
      <c r="D20" s="209"/>
      <c r="E20" s="209"/>
      <c r="F20" s="209"/>
      <c r="G20" s="217">
        <f>G21+G22</f>
        <v>309.25</v>
      </c>
      <c r="H20" s="209"/>
      <c r="I20" s="219"/>
      <c r="J20">
        <f>G20*100/G31</f>
        <v>15.20560136493935</v>
      </c>
    </row>
    <row r="21" spans="1:9" ht="13.5">
      <c r="A21" s="5" t="s">
        <v>262</v>
      </c>
      <c r="B21" s="256" t="s">
        <v>273</v>
      </c>
      <c r="C21" s="9">
        <v>190</v>
      </c>
      <c r="D21" s="9">
        <v>5.51</v>
      </c>
      <c r="E21" s="9">
        <v>4.75</v>
      </c>
      <c r="F21" s="9">
        <v>7.6</v>
      </c>
      <c r="G21" s="9">
        <v>100.7</v>
      </c>
      <c r="H21" s="13">
        <v>1.33</v>
      </c>
      <c r="I21" s="23">
        <v>401</v>
      </c>
    </row>
    <row r="22" spans="1:9" ht="14.25" thickBot="1">
      <c r="A22" s="234"/>
      <c r="B22" s="269" t="s">
        <v>206</v>
      </c>
      <c r="C22" s="78">
        <v>60</v>
      </c>
      <c r="D22" s="78">
        <v>5.13</v>
      </c>
      <c r="E22" s="78">
        <v>6.85</v>
      </c>
      <c r="F22" s="78">
        <v>31.14</v>
      </c>
      <c r="G22" s="78">
        <v>208.55</v>
      </c>
      <c r="H22" s="194">
        <v>0.26</v>
      </c>
      <c r="I22" s="68">
        <v>460</v>
      </c>
    </row>
    <row r="23" spans="1:10" ht="13.5" customHeight="1">
      <c r="A23" s="229" t="s">
        <v>14</v>
      </c>
      <c r="B23" s="216"/>
      <c r="C23" s="233">
        <f>C24+C25+C26+C27+C28+C29+C30</f>
        <v>511.5</v>
      </c>
      <c r="D23" s="209"/>
      <c r="E23" s="209"/>
      <c r="F23" s="209"/>
      <c r="G23" s="217">
        <f>G24+G25+G26+G27+G28+G29+G30</f>
        <v>450.26000000000005</v>
      </c>
      <c r="H23" s="209"/>
      <c r="I23" s="219"/>
      <c r="J23">
        <f>G23*100/G31</f>
        <v>22.13896223307225</v>
      </c>
    </row>
    <row r="24" spans="1:9" ht="15" customHeight="1">
      <c r="A24" s="4" t="s">
        <v>263</v>
      </c>
      <c r="B24" s="258" t="s">
        <v>386</v>
      </c>
      <c r="C24" s="9">
        <v>60</v>
      </c>
      <c r="D24" s="9">
        <v>1.03</v>
      </c>
      <c r="E24" s="9">
        <v>3.05</v>
      </c>
      <c r="F24" s="9">
        <v>3.21</v>
      </c>
      <c r="G24" s="9">
        <v>45.64</v>
      </c>
      <c r="H24" s="18">
        <v>11.27</v>
      </c>
      <c r="I24" s="23">
        <v>21</v>
      </c>
    </row>
    <row r="25" spans="1:9" ht="30" customHeight="1">
      <c r="A25" s="222"/>
      <c r="B25" s="253" t="s">
        <v>227</v>
      </c>
      <c r="C25" s="12">
        <v>80</v>
      </c>
      <c r="D25" s="12">
        <v>13.42</v>
      </c>
      <c r="E25" s="12">
        <v>5.4</v>
      </c>
      <c r="F25" s="12">
        <v>8.05</v>
      </c>
      <c r="G25" s="12">
        <v>135.96</v>
      </c>
      <c r="H25" s="17">
        <v>0.52</v>
      </c>
      <c r="I25" s="19" t="s">
        <v>62</v>
      </c>
    </row>
    <row r="26" spans="1:9" ht="13.5">
      <c r="A26" s="222"/>
      <c r="B26" s="264" t="s">
        <v>265</v>
      </c>
      <c r="C26" s="12">
        <v>130</v>
      </c>
      <c r="D26" s="195">
        <v>2.94</v>
      </c>
      <c r="E26" s="12">
        <v>2.66</v>
      </c>
      <c r="F26" s="12">
        <v>19.25</v>
      </c>
      <c r="G26" s="12">
        <v>113.09</v>
      </c>
      <c r="H26" s="12">
        <v>16.41</v>
      </c>
      <c r="I26" s="19">
        <v>339</v>
      </c>
    </row>
    <row r="27" spans="1:9" ht="15.75" customHeight="1">
      <c r="A27" s="196"/>
      <c r="B27" s="252" t="s">
        <v>383</v>
      </c>
      <c r="C27" s="12">
        <v>180</v>
      </c>
      <c r="D27" s="12">
        <v>0.15</v>
      </c>
      <c r="E27" s="12">
        <v>0.03</v>
      </c>
      <c r="F27" s="12">
        <v>6.22</v>
      </c>
      <c r="G27" s="12">
        <v>26.93</v>
      </c>
      <c r="H27" s="16">
        <v>2.84</v>
      </c>
      <c r="I27" s="19" t="s">
        <v>57</v>
      </c>
    </row>
    <row r="28" spans="1:9" ht="15.75" customHeight="1">
      <c r="A28" s="196"/>
      <c r="B28" s="252" t="s">
        <v>337</v>
      </c>
      <c r="C28" s="12">
        <v>35</v>
      </c>
      <c r="D28" s="12">
        <v>2.31</v>
      </c>
      <c r="E28" s="12">
        <v>0.42</v>
      </c>
      <c r="F28" s="12">
        <v>13.86</v>
      </c>
      <c r="G28" s="12">
        <v>69.3</v>
      </c>
      <c r="H28" s="16">
        <v>0</v>
      </c>
      <c r="I28" s="42"/>
    </row>
    <row r="29" spans="1:9" ht="14.25" customHeight="1" thickBot="1">
      <c r="A29" s="234"/>
      <c r="B29" s="262" t="s">
        <v>338</v>
      </c>
      <c r="C29" s="78">
        <v>25</v>
      </c>
      <c r="D29" s="78">
        <v>1.9</v>
      </c>
      <c r="E29" s="78">
        <v>0.2</v>
      </c>
      <c r="F29" s="78">
        <v>12.25</v>
      </c>
      <c r="G29" s="78">
        <v>58.75</v>
      </c>
      <c r="H29" s="194">
        <v>0</v>
      </c>
      <c r="I29" s="29"/>
    </row>
    <row r="30" spans="1:9" ht="14.25" thickBot="1">
      <c r="A30" s="273"/>
      <c r="B30" s="274" t="s">
        <v>235</v>
      </c>
      <c r="C30" s="275">
        <v>1.5</v>
      </c>
      <c r="D30" s="275">
        <v>0.04</v>
      </c>
      <c r="E30" s="275">
        <v>0.01</v>
      </c>
      <c r="F30" s="275">
        <v>0.09</v>
      </c>
      <c r="G30" s="275">
        <v>0.59</v>
      </c>
      <c r="H30" s="275">
        <v>1.48</v>
      </c>
      <c r="I30" s="276"/>
    </row>
    <row r="31" spans="1:9" ht="30" customHeight="1" thickBot="1">
      <c r="A31" s="224" t="s">
        <v>19</v>
      </c>
      <c r="B31" s="225"/>
      <c r="C31" s="225"/>
      <c r="D31" s="40">
        <f>SUM(D5:D30)</f>
        <v>102.77000000000001</v>
      </c>
      <c r="E31" s="40">
        <f>SUM(E5:E30)</f>
        <v>70.98000000000002</v>
      </c>
      <c r="F31" s="40">
        <f>SUM(F5:F30)</f>
        <v>253.83</v>
      </c>
      <c r="G31" s="40">
        <f>G4+G8+G11+G20+G23</f>
        <v>2033.79</v>
      </c>
      <c r="H31" s="40">
        <f>SUM(H5:H30)</f>
        <v>102.92</v>
      </c>
      <c r="I31" s="226"/>
    </row>
    <row r="32" spans="1:9" ht="13.5" customHeight="1">
      <c r="A32" s="391" t="s">
        <v>208</v>
      </c>
      <c r="B32" s="391"/>
      <c r="C32" s="391"/>
      <c r="D32" s="391"/>
      <c r="E32" s="391"/>
      <c r="F32" s="391"/>
      <c r="G32" s="391"/>
      <c r="H32" s="391"/>
      <c r="I32" s="391"/>
    </row>
    <row r="34" ht="12">
      <c r="A34" t="s">
        <v>253</v>
      </c>
    </row>
    <row r="35" ht="12">
      <c r="A35" t="s">
        <v>252</v>
      </c>
    </row>
  </sheetData>
  <sheetProtection/>
  <mergeCells count="8"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1" bottom="0.24" header="0.22" footer="0.18"/>
  <pageSetup horizontalDpi="600" verticalDpi="600" orientation="landscape" paperSize="9" r:id="rId1"/>
  <ignoredErrors>
    <ignoredError sqref="G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J35"/>
  <sheetViews>
    <sheetView zoomScalePageLayoutView="0" workbookViewId="0" topLeftCell="A7">
      <selection activeCell="G11" sqref="G11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3.5">
      <c r="A1" s="386" t="s">
        <v>9</v>
      </c>
      <c r="B1" s="382" t="s">
        <v>7</v>
      </c>
      <c r="C1" s="382" t="s">
        <v>8</v>
      </c>
      <c r="D1" s="388" t="s">
        <v>3</v>
      </c>
      <c r="E1" s="388"/>
      <c r="F1" s="388"/>
      <c r="G1" s="382" t="s">
        <v>4</v>
      </c>
      <c r="H1" s="382" t="s">
        <v>5</v>
      </c>
      <c r="I1" s="384" t="s">
        <v>6</v>
      </c>
    </row>
    <row r="2" spans="1:9" ht="14.25" thickBot="1">
      <c r="A2" s="387"/>
      <c r="B2" s="383"/>
      <c r="C2" s="383"/>
      <c r="D2" s="24" t="s">
        <v>0</v>
      </c>
      <c r="E2" s="24" t="s">
        <v>1</v>
      </c>
      <c r="F2" s="24" t="s">
        <v>2</v>
      </c>
      <c r="G2" s="383"/>
      <c r="H2" s="383"/>
      <c r="I2" s="385"/>
    </row>
    <row r="3" spans="1:9" ht="14.25" thickBot="1">
      <c r="A3" s="205" t="s">
        <v>21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423.84</v>
      </c>
      <c r="H4" s="211"/>
      <c r="I4" s="213"/>
      <c r="J4">
        <f>G4*100/G32</f>
        <v>20.250164833589736</v>
      </c>
    </row>
    <row r="5" spans="1:9" ht="13.5">
      <c r="A5" s="3" t="s">
        <v>259</v>
      </c>
      <c r="B5" s="251" t="s">
        <v>209</v>
      </c>
      <c r="C5" s="9">
        <v>200</v>
      </c>
      <c r="D5" s="9">
        <v>6.44</v>
      </c>
      <c r="E5" s="9">
        <v>7.9</v>
      </c>
      <c r="F5" s="9">
        <v>25.21</v>
      </c>
      <c r="G5" s="9">
        <v>199</v>
      </c>
      <c r="H5" s="13">
        <v>1.95</v>
      </c>
      <c r="I5" s="19">
        <v>199</v>
      </c>
    </row>
    <row r="6" spans="1:9" ht="13.5">
      <c r="A6" s="4"/>
      <c r="B6" s="252" t="s">
        <v>341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4.25" thickBot="1">
      <c r="A7" s="27"/>
      <c r="B7" s="262" t="s">
        <v>193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3.5">
      <c r="A8" s="208" t="s">
        <v>152</v>
      </c>
      <c r="B8" s="88"/>
      <c r="C8" s="232">
        <v>0.05</v>
      </c>
      <c r="D8" s="84"/>
      <c r="E8" s="84"/>
      <c r="F8" s="84"/>
      <c r="G8" s="228">
        <f>G9</f>
        <v>84.4</v>
      </c>
      <c r="H8" s="85"/>
      <c r="I8" s="90"/>
      <c r="J8">
        <f>G8*100/G32</f>
        <v>4.032450717145559</v>
      </c>
    </row>
    <row r="9" spans="1:9" ht="14.25" thickBot="1">
      <c r="A9" s="79" t="s">
        <v>260</v>
      </c>
      <c r="B9" s="262" t="s">
        <v>228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3.5">
      <c r="A10" s="215" t="s">
        <v>12</v>
      </c>
      <c r="B10" s="216"/>
      <c r="C10" s="217">
        <f>C11+C12+C13+C14+C15+C17</f>
        <v>680</v>
      </c>
      <c r="D10" s="209"/>
      <c r="E10" s="209"/>
      <c r="F10" s="209"/>
      <c r="G10" s="217">
        <f>G11+G12+G13+G14+G15+G16+G17</f>
        <v>640.5400000000001</v>
      </c>
      <c r="H10" s="209"/>
      <c r="I10" s="219"/>
      <c r="J10">
        <f>G10*100/G32</f>
        <v>30.60362538341726</v>
      </c>
    </row>
    <row r="11" spans="1:9" ht="13.5">
      <c r="A11" s="220" t="s">
        <v>261</v>
      </c>
      <c r="B11" s="258" t="s">
        <v>354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13.5">
      <c r="A12" s="220"/>
      <c r="B12" s="253" t="s">
        <v>160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3.5">
      <c r="A13" s="221"/>
      <c r="B13" s="254" t="s">
        <v>391</v>
      </c>
      <c r="C13" s="12">
        <v>210</v>
      </c>
      <c r="D13" s="12">
        <v>11.74</v>
      </c>
      <c r="E13" s="61">
        <v>12.11</v>
      </c>
      <c r="F13" s="12">
        <v>28.01</v>
      </c>
      <c r="G13" s="12">
        <v>268.47</v>
      </c>
      <c r="H13" s="17">
        <v>24.57</v>
      </c>
      <c r="I13" s="19">
        <v>292</v>
      </c>
    </row>
    <row r="14" spans="1:9" ht="16.5" customHeight="1">
      <c r="A14" s="222"/>
      <c r="B14" s="253" t="s">
        <v>210</v>
      </c>
      <c r="C14" s="12">
        <v>180</v>
      </c>
      <c r="D14" s="12">
        <v>0.44</v>
      </c>
      <c r="E14" s="12">
        <v>0.18</v>
      </c>
      <c r="F14" s="12">
        <v>12.27</v>
      </c>
      <c r="G14" s="12">
        <v>60.86</v>
      </c>
      <c r="H14" s="16">
        <v>65</v>
      </c>
      <c r="I14" s="19">
        <v>398</v>
      </c>
    </row>
    <row r="15" spans="1:9" ht="13.5">
      <c r="A15" s="196"/>
      <c r="B15" s="252" t="s">
        <v>336</v>
      </c>
      <c r="C15" s="12">
        <v>20</v>
      </c>
      <c r="D15" s="12">
        <v>1.32</v>
      </c>
      <c r="E15" s="12">
        <v>0.24</v>
      </c>
      <c r="F15" s="12">
        <v>7.92</v>
      </c>
      <c r="G15" s="12">
        <v>39.6</v>
      </c>
      <c r="H15" s="16">
        <v>0</v>
      </c>
      <c r="I15" s="42" t="s">
        <v>352</v>
      </c>
    </row>
    <row r="16" spans="1:9" ht="13.5">
      <c r="A16" s="339"/>
      <c r="B16" s="277" t="s">
        <v>415</v>
      </c>
      <c r="C16" s="63">
        <v>1.2</v>
      </c>
      <c r="D16" s="63">
        <v>0.08</v>
      </c>
      <c r="E16" s="63">
        <v>0.01</v>
      </c>
      <c r="F16" s="63">
        <v>0.35</v>
      </c>
      <c r="G16" s="63">
        <v>1.74</v>
      </c>
      <c r="H16" s="64">
        <v>0.12</v>
      </c>
      <c r="I16" s="42" t="s">
        <v>352</v>
      </c>
    </row>
    <row r="17" spans="1:9" ht="17.25" customHeight="1" thickBot="1">
      <c r="A17" s="27"/>
      <c r="B17" s="262" t="s">
        <v>223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4">
        <v>0</v>
      </c>
      <c r="I17" s="42" t="s">
        <v>352</v>
      </c>
    </row>
    <row r="18" spans="1:10" ht="13.5">
      <c r="A18" s="229" t="s">
        <v>13</v>
      </c>
      <c r="B18" s="216"/>
      <c r="C18" s="217">
        <f>C19+C21+75</f>
        <v>315</v>
      </c>
      <c r="D18" s="209"/>
      <c r="E18" s="209"/>
      <c r="F18" s="209"/>
      <c r="G18" s="233">
        <f>G19+G20+G21</f>
        <v>435.95</v>
      </c>
      <c r="H18" s="209"/>
      <c r="I18" s="219"/>
      <c r="J18">
        <f>G18*100/G32</f>
        <v>20.828754622507187</v>
      </c>
    </row>
    <row r="19" spans="1:9" ht="13.5">
      <c r="A19" s="5" t="s">
        <v>262</v>
      </c>
      <c r="B19" s="256" t="s">
        <v>241</v>
      </c>
      <c r="C19" s="202">
        <v>180</v>
      </c>
      <c r="D19" s="202">
        <v>4.68</v>
      </c>
      <c r="E19" s="202">
        <v>4.5</v>
      </c>
      <c r="F19" s="202">
        <v>19.8</v>
      </c>
      <c r="G19" s="202">
        <v>138.6</v>
      </c>
      <c r="H19" s="203">
        <v>1.62</v>
      </c>
      <c r="I19" s="204">
        <v>420</v>
      </c>
    </row>
    <row r="20" spans="1:9" ht="13.5">
      <c r="A20" s="5"/>
      <c r="B20" s="251" t="s">
        <v>264</v>
      </c>
      <c r="C20" s="9" t="s">
        <v>278</v>
      </c>
      <c r="D20" s="9">
        <v>0.4</v>
      </c>
      <c r="E20" s="9">
        <v>0.4</v>
      </c>
      <c r="F20" s="9">
        <v>9.83</v>
      </c>
      <c r="G20" s="50">
        <v>47.15</v>
      </c>
      <c r="H20" s="13">
        <v>10.03</v>
      </c>
      <c r="I20" s="23">
        <v>386</v>
      </c>
    </row>
    <row r="21" spans="1:9" ht="14.25" thickBot="1">
      <c r="A21" s="5"/>
      <c r="B21" s="257" t="s">
        <v>229</v>
      </c>
      <c r="C21" s="11">
        <v>60</v>
      </c>
      <c r="D21" s="11">
        <v>4.5</v>
      </c>
      <c r="E21" s="11">
        <v>5.88</v>
      </c>
      <c r="F21" s="11">
        <v>44.64</v>
      </c>
      <c r="G21" s="11">
        <v>250.2</v>
      </c>
      <c r="H21" s="15">
        <v>0</v>
      </c>
      <c r="I21" s="19"/>
    </row>
    <row r="22" spans="1:10" ht="13.5">
      <c r="A22" s="215" t="s">
        <v>14</v>
      </c>
      <c r="B22" s="223"/>
      <c r="C22" s="230">
        <f>C23+C24+C25+C26+C27+C28+C29+C30+C31</f>
        <v>542.3</v>
      </c>
      <c r="D22" s="211"/>
      <c r="E22" s="211"/>
      <c r="F22" s="211"/>
      <c r="G22" s="210">
        <f>G23+G24+G25+G26+G27+G28+G29+G30+G31</f>
        <v>508.29</v>
      </c>
      <c r="H22" s="211"/>
      <c r="I22" s="213"/>
      <c r="J22">
        <f>G22*100/G32</f>
        <v>24.28500444334024</v>
      </c>
    </row>
    <row r="23" spans="1:9" ht="21.75" customHeight="1">
      <c r="A23" s="4" t="s">
        <v>263</v>
      </c>
      <c r="B23" s="254" t="s">
        <v>250</v>
      </c>
      <c r="C23" s="12">
        <v>60</v>
      </c>
      <c r="D23" s="12">
        <v>1.03</v>
      </c>
      <c r="E23" s="12">
        <v>3.13</v>
      </c>
      <c r="F23" s="12">
        <v>6.19</v>
      </c>
      <c r="G23" s="12">
        <v>57.5</v>
      </c>
      <c r="H23" s="16">
        <v>5.43</v>
      </c>
      <c r="I23" s="19">
        <v>26</v>
      </c>
    </row>
    <row r="24" spans="1:9" ht="12" customHeight="1">
      <c r="A24" s="4"/>
      <c r="B24" s="255" t="s">
        <v>392</v>
      </c>
      <c r="C24" s="10">
        <v>170</v>
      </c>
      <c r="D24" s="10">
        <v>12.24</v>
      </c>
      <c r="E24" s="89">
        <v>9.71</v>
      </c>
      <c r="F24" s="10">
        <v>12.87</v>
      </c>
      <c r="G24" s="10">
        <v>189.03</v>
      </c>
      <c r="H24" s="14">
        <v>20.67</v>
      </c>
      <c r="I24" s="20">
        <v>315</v>
      </c>
    </row>
    <row r="25" spans="1:9" ht="12" customHeight="1">
      <c r="A25" s="4"/>
      <c r="B25" s="265" t="s">
        <v>211</v>
      </c>
      <c r="C25" s="10">
        <v>40</v>
      </c>
      <c r="D25" s="10">
        <v>0.69</v>
      </c>
      <c r="E25" s="10">
        <v>2.09</v>
      </c>
      <c r="F25" s="10">
        <v>3.42</v>
      </c>
      <c r="G25" s="10">
        <v>35.76</v>
      </c>
      <c r="H25" s="14">
        <v>0.93</v>
      </c>
      <c r="I25" s="20">
        <v>355</v>
      </c>
    </row>
    <row r="26" spans="1:9" ht="12" customHeight="1">
      <c r="A26" s="222"/>
      <c r="B26" s="253" t="s">
        <v>384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2" customHeight="1">
      <c r="A27" s="222"/>
      <c r="B27" s="258" t="s">
        <v>231</v>
      </c>
      <c r="C27" s="10">
        <v>30</v>
      </c>
      <c r="D27" s="10">
        <v>2.19</v>
      </c>
      <c r="E27" s="10">
        <v>0.85</v>
      </c>
      <c r="F27" s="10">
        <v>15.03</v>
      </c>
      <c r="G27" s="10">
        <v>76.64</v>
      </c>
      <c r="H27" s="14">
        <v>0</v>
      </c>
      <c r="I27" s="69">
        <v>123</v>
      </c>
    </row>
    <row r="28" spans="1:9" ht="12" customHeight="1">
      <c r="A28" s="222"/>
      <c r="B28" s="252" t="s">
        <v>337</v>
      </c>
      <c r="C28" s="12">
        <v>35</v>
      </c>
      <c r="D28" s="12">
        <v>2.31</v>
      </c>
      <c r="E28" s="12">
        <v>0.42</v>
      </c>
      <c r="F28" s="12">
        <v>13.86</v>
      </c>
      <c r="G28" s="12">
        <v>69.3</v>
      </c>
      <c r="H28" s="16">
        <v>0</v>
      </c>
      <c r="I28" s="42" t="s">
        <v>352</v>
      </c>
    </row>
    <row r="29" spans="1:9" ht="12" customHeight="1">
      <c r="A29" s="4"/>
      <c r="B29" s="252" t="s">
        <v>338</v>
      </c>
      <c r="C29" s="12">
        <v>25</v>
      </c>
      <c r="D29" s="12">
        <v>1.9</v>
      </c>
      <c r="E29" s="12">
        <v>0.2</v>
      </c>
      <c r="F29" s="12">
        <v>12.25</v>
      </c>
      <c r="G29" s="12">
        <v>58.75</v>
      </c>
      <c r="H29" s="12">
        <v>0</v>
      </c>
      <c r="I29" s="42" t="s">
        <v>352</v>
      </c>
    </row>
    <row r="30" spans="1:9" ht="12" customHeight="1">
      <c r="A30" s="5"/>
      <c r="B30" s="257" t="s">
        <v>226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42" t="s">
        <v>352</v>
      </c>
    </row>
    <row r="31" spans="1:9" ht="12" customHeight="1" thickBot="1">
      <c r="A31" s="27"/>
      <c r="B31" s="272" t="s">
        <v>235</v>
      </c>
      <c r="C31" s="28">
        <v>1.5</v>
      </c>
      <c r="D31" s="28">
        <v>0.04</v>
      </c>
      <c r="E31" s="28">
        <v>0.01</v>
      </c>
      <c r="F31" s="28">
        <v>0.09</v>
      </c>
      <c r="G31" s="28">
        <v>0.59</v>
      </c>
      <c r="H31" s="28">
        <v>1.48</v>
      </c>
      <c r="I31" s="42" t="s">
        <v>352</v>
      </c>
    </row>
    <row r="32" spans="1:9" ht="28.5" thickBot="1">
      <c r="A32" s="224" t="s">
        <v>22</v>
      </c>
      <c r="B32" s="225"/>
      <c r="C32" s="225"/>
      <c r="D32" s="40">
        <f>SUM(D5:D31)</f>
        <v>67.89000000000001</v>
      </c>
      <c r="E32" s="40">
        <f>SUM(E5:E31)</f>
        <v>70.93</v>
      </c>
      <c r="F32" s="40">
        <f>SUM(F5:F31)</f>
        <v>291.15</v>
      </c>
      <c r="G32" s="40">
        <f>G4+G8+G10+G18+G22</f>
        <v>2093.0200000000004</v>
      </c>
      <c r="H32" s="40">
        <f>SUM(H5:H31)</f>
        <v>150.64</v>
      </c>
      <c r="I32" s="226"/>
    </row>
    <row r="33" spans="1:9" ht="0.75" customHeight="1">
      <c r="A33" s="390"/>
      <c r="B33" s="390"/>
      <c r="C33" s="390"/>
      <c r="D33" s="390"/>
      <c r="E33" s="390"/>
      <c r="F33" s="390"/>
      <c r="G33" s="390"/>
      <c r="H33" s="390"/>
      <c r="I33" s="390"/>
    </row>
    <row r="34" spans="1:9" ht="15">
      <c r="A34" s="381" t="s">
        <v>59</v>
      </c>
      <c r="B34" s="381"/>
      <c r="C34" s="381"/>
      <c r="D34" s="381"/>
      <c r="E34" s="381"/>
      <c r="F34" s="381"/>
      <c r="G34" s="381"/>
      <c r="H34" s="381"/>
      <c r="I34" s="381"/>
    </row>
    <row r="35" spans="1:9" ht="12.75" customHeight="1">
      <c r="A35" s="379" t="s">
        <v>340</v>
      </c>
      <c r="B35" s="380"/>
      <c r="C35" s="380"/>
      <c r="D35" s="380"/>
      <c r="E35" s="380"/>
      <c r="F35" s="380"/>
      <c r="G35" s="380"/>
      <c r="H35" s="380"/>
      <c r="I35" s="380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69" bottom="0.25" header="0.23" footer="0.16"/>
  <pageSetup horizontalDpi="600" verticalDpi="600" orientation="landscape" paperSize="9" r:id="rId1"/>
  <ignoredErrors>
    <ignoredError sqref="G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J37"/>
  <sheetViews>
    <sheetView zoomScalePageLayoutView="0" workbookViewId="0" topLeftCell="A8">
      <selection activeCell="G12" sqref="G12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3.5">
      <c r="A1" s="386" t="s">
        <v>9</v>
      </c>
      <c r="B1" s="382" t="s">
        <v>7</v>
      </c>
      <c r="C1" s="382" t="s">
        <v>8</v>
      </c>
      <c r="D1" s="388" t="s">
        <v>3</v>
      </c>
      <c r="E1" s="388"/>
      <c r="F1" s="388"/>
      <c r="G1" s="382" t="s">
        <v>4</v>
      </c>
      <c r="H1" s="382" t="s">
        <v>5</v>
      </c>
      <c r="I1" s="384" t="s">
        <v>6</v>
      </c>
    </row>
    <row r="2" spans="1:9" ht="14.25" thickBot="1">
      <c r="A2" s="387"/>
      <c r="B2" s="383"/>
      <c r="C2" s="383"/>
      <c r="D2" s="24" t="s">
        <v>0</v>
      </c>
      <c r="E2" s="24" t="s">
        <v>1</v>
      </c>
      <c r="F2" s="24" t="s">
        <v>2</v>
      </c>
      <c r="G2" s="383"/>
      <c r="H2" s="383"/>
      <c r="I2" s="385"/>
    </row>
    <row r="3" spans="1:9" ht="17.25" customHeight="1" thickBot="1">
      <c r="A3" s="393" t="s">
        <v>246</v>
      </c>
      <c r="B3" s="394"/>
      <c r="C3" s="206"/>
      <c r="D3" s="206"/>
      <c r="E3" s="206"/>
      <c r="F3" s="206"/>
      <c r="G3" s="206"/>
      <c r="H3" s="206"/>
      <c r="I3" s="207"/>
    </row>
    <row r="4" spans="1:10" ht="15" customHeight="1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321.02000000000004</v>
      </c>
      <c r="H4" s="211"/>
      <c r="I4" s="213"/>
      <c r="J4">
        <f>G4*100/G32</f>
        <v>14.497714832812475</v>
      </c>
    </row>
    <row r="5" spans="1:9" ht="27.75">
      <c r="A5" s="3" t="s">
        <v>259</v>
      </c>
      <c r="B5" s="251" t="s">
        <v>377</v>
      </c>
      <c r="C5" s="9">
        <v>200</v>
      </c>
      <c r="D5" s="9">
        <v>5.51</v>
      </c>
      <c r="E5" s="9">
        <v>6.09</v>
      </c>
      <c r="F5" s="9">
        <v>27.84</v>
      </c>
      <c r="G5" s="9">
        <v>188.93</v>
      </c>
      <c r="H5" s="13">
        <v>0.69</v>
      </c>
      <c r="I5" s="19">
        <v>199</v>
      </c>
    </row>
    <row r="6" spans="1:9" ht="13.5" customHeight="1">
      <c r="A6" s="4"/>
      <c r="B6" s="252" t="s">
        <v>341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" customHeight="1" thickBot="1">
      <c r="A7" s="27"/>
      <c r="B7" s="252" t="s">
        <v>383</v>
      </c>
      <c r="C7" s="12">
        <v>180</v>
      </c>
      <c r="D7" s="12">
        <v>0.15</v>
      </c>
      <c r="E7" s="12">
        <v>0.03</v>
      </c>
      <c r="F7" s="12">
        <v>6.22</v>
      </c>
      <c r="G7" s="12">
        <v>26.93</v>
      </c>
      <c r="H7" s="16">
        <v>2.84</v>
      </c>
      <c r="I7" s="19" t="s">
        <v>57</v>
      </c>
    </row>
    <row r="8" spans="1:10" ht="14.25" customHeight="1">
      <c r="A8" s="208" t="s">
        <v>152</v>
      </c>
      <c r="B8" s="88"/>
      <c r="C8" s="232">
        <v>0.05</v>
      </c>
      <c r="D8" s="84"/>
      <c r="E8" s="84"/>
      <c r="F8" s="84"/>
      <c r="G8" s="228">
        <f>G9+G10</f>
        <v>131.55</v>
      </c>
      <c r="H8" s="85"/>
      <c r="I8" s="90"/>
      <c r="J8">
        <f>G8*100/G32</f>
        <v>5.940983073504707</v>
      </c>
    </row>
    <row r="9" spans="1:9" ht="15.75" customHeight="1">
      <c r="A9" s="79" t="s">
        <v>260</v>
      </c>
      <c r="B9" s="253" t="s">
        <v>264</v>
      </c>
      <c r="C9" s="12" t="s">
        <v>278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9" ht="14.25" customHeight="1" thickBot="1">
      <c r="A10" s="27"/>
      <c r="B10" s="262" t="s">
        <v>228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4.25" customHeight="1">
      <c r="A11" s="229" t="s">
        <v>12</v>
      </c>
      <c r="B11" s="216"/>
      <c r="C11" s="217">
        <f>C12+C13+C14+C15+C16+C17+C19</f>
        <v>680</v>
      </c>
      <c r="D11" s="209"/>
      <c r="E11" s="209"/>
      <c r="F11" s="209"/>
      <c r="G11" s="217">
        <f>G12+G13+G14+G15+G16+G17+G18+G19</f>
        <v>956.2299999999999</v>
      </c>
      <c r="H11" s="209"/>
      <c r="I11" s="219"/>
      <c r="J11">
        <f>G11*100/G32</f>
        <v>43.18469208952797</v>
      </c>
    </row>
    <row r="12" spans="1:9" ht="13.5">
      <c r="A12" s="220" t="s">
        <v>261</v>
      </c>
      <c r="B12" s="254" t="s">
        <v>159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9" ht="13.5">
      <c r="A13" s="221"/>
      <c r="B13" s="261" t="s">
        <v>389</v>
      </c>
      <c r="C13" s="12">
        <v>200</v>
      </c>
      <c r="D13" s="12">
        <v>7.72</v>
      </c>
      <c r="E13" s="12">
        <v>8.89</v>
      </c>
      <c r="F13" s="12">
        <v>15.6</v>
      </c>
      <c r="G13" s="12">
        <v>173.95</v>
      </c>
      <c r="H13" s="61">
        <v>6.66</v>
      </c>
      <c r="I13" s="19">
        <v>91</v>
      </c>
    </row>
    <row r="14" spans="1:9" ht="14.25" customHeight="1">
      <c r="A14" s="222"/>
      <c r="B14" s="254" t="s">
        <v>343</v>
      </c>
      <c r="C14" s="12">
        <v>150</v>
      </c>
      <c r="D14" s="12">
        <v>28.57</v>
      </c>
      <c r="E14" s="61">
        <v>10.55</v>
      </c>
      <c r="F14" s="12">
        <v>84.86</v>
      </c>
      <c r="G14" s="12">
        <v>550.2</v>
      </c>
      <c r="H14" s="61">
        <v>0.52</v>
      </c>
      <c r="I14" s="19">
        <v>226</v>
      </c>
    </row>
    <row r="15" spans="1:9" ht="15" customHeight="1">
      <c r="A15" s="196"/>
      <c r="B15" s="252" t="s">
        <v>224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5.75" customHeight="1">
      <c r="A16" s="4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 customHeight="1">
      <c r="A17" s="4"/>
      <c r="B17" s="252" t="s">
        <v>336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352</v>
      </c>
    </row>
    <row r="18" spans="1:9" ht="15" customHeight="1">
      <c r="A18" s="79"/>
      <c r="B18" s="277" t="s">
        <v>415</v>
      </c>
      <c r="C18" s="63">
        <v>1.2</v>
      </c>
      <c r="D18" s="63">
        <v>0.08</v>
      </c>
      <c r="E18" s="63">
        <v>0.01</v>
      </c>
      <c r="F18" s="63">
        <v>0.35</v>
      </c>
      <c r="G18" s="63">
        <v>1.74</v>
      </c>
      <c r="H18" s="64">
        <v>0.12</v>
      </c>
      <c r="I18" s="42" t="s">
        <v>352</v>
      </c>
    </row>
    <row r="19" spans="1:9" ht="14.25" customHeight="1" thickBot="1">
      <c r="A19" s="27"/>
      <c r="B19" s="262" t="s">
        <v>223</v>
      </c>
      <c r="C19" s="78">
        <v>10</v>
      </c>
      <c r="D19" s="78">
        <v>0.76</v>
      </c>
      <c r="E19" s="78">
        <v>0.08</v>
      </c>
      <c r="F19" s="78">
        <v>4.9</v>
      </c>
      <c r="G19" s="78">
        <v>23.5</v>
      </c>
      <c r="H19" s="194">
        <v>0</v>
      </c>
      <c r="I19" s="42" t="s">
        <v>352</v>
      </c>
    </row>
    <row r="20" spans="1:10" ht="14.25" customHeight="1">
      <c r="A20" s="229" t="s">
        <v>13</v>
      </c>
      <c r="B20" s="216"/>
      <c r="C20" s="217">
        <f>C21+C22</f>
        <v>250</v>
      </c>
      <c r="D20" s="209"/>
      <c r="E20" s="209"/>
      <c r="F20" s="209"/>
      <c r="G20" s="217">
        <f>G21+G22</f>
        <v>293.11</v>
      </c>
      <c r="H20" s="209"/>
      <c r="I20" s="219"/>
      <c r="J20">
        <f>G20*100/G32</f>
        <v>13.237259967122498</v>
      </c>
    </row>
    <row r="21" spans="1:9" ht="13.5">
      <c r="A21" s="5" t="s">
        <v>262</v>
      </c>
      <c r="B21" s="256" t="s">
        <v>273</v>
      </c>
      <c r="C21" s="9">
        <v>190</v>
      </c>
      <c r="D21" s="9">
        <v>5.51</v>
      </c>
      <c r="E21" s="9">
        <v>4.75</v>
      </c>
      <c r="F21" s="9">
        <v>7.6</v>
      </c>
      <c r="G21" s="9">
        <v>100.7</v>
      </c>
      <c r="H21" s="13">
        <v>1.33</v>
      </c>
      <c r="I21" s="23">
        <v>401</v>
      </c>
    </row>
    <row r="22" spans="1:9" ht="14.25" thickBot="1">
      <c r="A22" s="5"/>
      <c r="B22" s="256" t="s">
        <v>230</v>
      </c>
      <c r="C22" s="9">
        <v>60</v>
      </c>
      <c r="D22" s="9">
        <v>0.06</v>
      </c>
      <c r="E22" s="9">
        <v>0</v>
      </c>
      <c r="F22" s="9">
        <v>47.59</v>
      </c>
      <c r="G22" s="9">
        <v>192.41</v>
      </c>
      <c r="H22" s="13">
        <v>0</v>
      </c>
      <c r="I22" s="23"/>
    </row>
    <row r="23" spans="1:10" ht="15" customHeight="1">
      <c r="A23" s="215" t="s">
        <v>14</v>
      </c>
      <c r="B23" s="223"/>
      <c r="C23" s="230">
        <f>C24+C25+C26+C27+C28+C29+C30+C31</f>
        <v>522.3</v>
      </c>
      <c r="D23" s="211"/>
      <c r="E23" s="211"/>
      <c r="F23" s="211"/>
      <c r="G23" s="210">
        <f>G24+G25+G26+G27+G28+G29+G30+G31</f>
        <v>512.37</v>
      </c>
      <c r="H23" s="211"/>
      <c r="I23" s="213"/>
      <c r="J23">
        <f>G23*100/G32</f>
        <v>23.139350037032358</v>
      </c>
    </row>
    <row r="24" spans="1:9" ht="14.25" customHeight="1">
      <c r="A24" s="4" t="s">
        <v>263</v>
      </c>
      <c r="B24" s="258" t="s">
        <v>354</v>
      </c>
      <c r="C24" s="9">
        <v>60</v>
      </c>
      <c r="D24" s="9">
        <v>0.88</v>
      </c>
      <c r="E24" s="9">
        <v>3.06</v>
      </c>
      <c r="F24" s="9">
        <v>5.14</v>
      </c>
      <c r="G24" s="9">
        <v>51.5</v>
      </c>
      <c r="H24" s="18">
        <v>2.1</v>
      </c>
      <c r="I24" s="23">
        <v>33</v>
      </c>
    </row>
    <row r="25" spans="1:9" ht="14.25" customHeight="1">
      <c r="A25" s="3"/>
      <c r="B25" s="253" t="s">
        <v>212</v>
      </c>
      <c r="C25" s="12">
        <v>80</v>
      </c>
      <c r="D25" s="12">
        <v>12.75</v>
      </c>
      <c r="E25" s="12">
        <v>12.48</v>
      </c>
      <c r="F25" s="12">
        <v>8.59</v>
      </c>
      <c r="G25" s="12">
        <v>198.3</v>
      </c>
      <c r="H25" s="12">
        <v>0.35</v>
      </c>
      <c r="I25" s="19">
        <v>282</v>
      </c>
    </row>
    <row r="26" spans="1:9" ht="14.25" customHeight="1">
      <c r="A26" s="4"/>
      <c r="B26" s="253" t="s">
        <v>358</v>
      </c>
      <c r="C26" s="12">
        <v>140</v>
      </c>
      <c r="D26" s="12">
        <v>2.74</v>
      </c>
      <c r="E26" s="12">
        <v>4.38</v>
      </c>
      <c r="F26" s="12">
        <v>15.41</v>
      </c>
      <c r="G26" s="12">
        <v>113.21</v>
      </c>
      <c r="H26" s="61">
        <v>16.7</v>
      </c>
      <c r="I26" s="19" t="s">
        <v>359</v>
      </c>
    </row>
    <row r="27" spans="1:9" ht="14.25" customHeight="1">
      <c r="A27" s="222"/>
      <c r="B27" s="253" t="s">
        <v>384</v>
      </c>
      <c r="C27" s="12">
        <v>180</v>
      </c>
      <c r="D27" s="12">
        <v>0.09</v>
      </c>
      <c r="E27" s="12">
        <v>0.02</v>
      </c>
      <c r="F27" s="61">
        <v>5.01</v>
      </c>
      <c r="G27" s="12">
        <v>20.56</v>
      </c>
      <c r="H27" s="16">
        <v>0.04</v>
      </c>
      <c r="I27" s="19" t="s">
        <v>58</v>
      </c>
    </row>
    <row r="28" spans="1:9" ht="14.25" customHeight="1">
      <c r="A28" s="4"/>
      <c r="B28" s="252" t="s">
        <v>337</v>
      </c>
      <c r="C28" s="12">
        <v>35</v>
      </c>
      <c r="D28" s="12">
        <v>2.31</v>
      </c>
      <c r="E28" s="12">
        <v>0.42</v>
      </c>
      <c r="F28" s="12">
        <v>13.86</v>
      </c>
      <c r="G28" s="12">
        <v>69.3</v>
      </c>
      <c r="H28" s="16">
        <v>0</v>
      </c>
      <c r="I28" s="42" t="s">
        <v>352</v>
      </c>
    </row>
    <row r="29" spans="1:9" ht="14.25" customHeight="1">
      <c r="A29" s="4"/>
      <c r="B29" s="252" t="s">
        <v>338</v>
      </c>
      <c r="C29" s="12">
        <v>25</v>
      </c>
      <c r="D29" s="12">
        <v>1.9</v>
      </c>
      <c r="E29" s="12">
        <v>0.2</v>
      </c>
      <c r="F29" s="12">
        <v>12.25</v>
      </c>
      <c r="G29" s="12">
        <v>58.75</v>
      </c>
      <c r="H29" s="12">
        <v>0</v>
      </c>
      <c r="I29" s="42" t="s">
        <v>352</v>
      </c>
    </row>
    <row r="30" spans="1:9" ht="14.25" customHeight="1">
      <c r="A30" s="5"/>
      <c r="B30" s="257" t="s">
        <v>226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42" t="s">
        <v>352</v>
      </c>
    </row>
    <row r="31" spans="1:9" ht="14.25" customHeight="1" thickBot="1">
      <c r="A31" s="27"/>
      <c r="B31" s="271" t="s">
        <v>235</v>
      </c>
      <c r="C31" s="92">
        <v>1.5</v>
      </c>
      <c r="D31" s="92">
        <v>0.04</v>
      </c>
      <c r="E31" s="92">
        <v>0.01</v>
      </c>
      <c r="F31" s="92">
        <v>0.09</v>
      </c>
      <c r="G31" s="92">
        <v>0.59</v>
      </c>
      <c r="H31" s="92">
        <v>1.48</v>
      </c>
      <c r="I31" s="42" t="s">
        <v>352</v>
      </c>
    </row>
    <row r="32" spans="1:9" ht="30" customHeight="1" thickBot="1">
      <c r="A32" s="224" t="s">
        <v>23</v>
      </c>
      <c r="B32" s="225"/>
      <c r="C32" s="225"/>
      <c r="D32" s="40">
        <f>SUM(D5:D31)</f>
        <v>89.48000000000002</v>
      </c>
      <c r="E32" s="40">
        <f>SUM(E5:E31)</f>
        <v>62.83000000000002</v>
      </c>
      <c r="F32" s="40">
        <f>SUM(F5:F31)</f>
        <v>331.12999999999994</v>
      </c>
      <c r="G32" s="40">
        <f>G4+G8+G11+G20+G23</f>
        <v>2214.2799999999997</v>
      </c>
      <c r="H32" s="40">
        <f>SUM(H5:H31)</f>
        <v>52.309999999999995</v>
      </c>
      <c r="I32" s="226"/>
    </row>
    <row r="33" spans="1:9" ht="13.5">
      <c r="A33" s="392" t="s">
        <v>59</v>
      </c>
      <c r="B33" s="392"/>
      <c r="C33" s="392"/>
      <c r="D33" s="392"/>
      <c r="E33" s="392"/>
      <c r="F33" s="392"/>
      <c r="G33" s="392"/>
      <c r="H33" s="392"/>
      <c r="I33" s="392"/>
    </row>
    <row r="34" spans="1:9" ht="26.25" customHeight="1">
      <c r="A34" s="379" t="s">
        <v>340</v>
      </c>
      <c r="B34" s="380"/>
      <c r="C34" s="380"/>
      <c r="D34" s="380"/>
      <c r="E34" s="380"/>
      <c r="F34" s="380"/>
      <c r="G34" s="380"/>
      <c r="H34" s="380"/>
      <c r="I34" s="380"/>
    </row>
    <row r="37" spans="2:9" ht="13.5">
      <c r="B37" s="328"/>
      <c r="C37" s="295"/>
      <c r="D37" s="295"/>
      <c r="E37" s="295"/>
      <c r="F37" s="295"/>
      <c r="G37" s="295"/>
      <c r="H37" s="329"/>
      <c r="I37" s="295"/>
    </row>
  </sheetData>
  <sheetProtection/>
  <mergeCells count="10">
    <mergeCell ref="A34:I34"/>
    <mergeCell ref="A33:I33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G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2023-02-21T00:24:14Z</cp:lastPrinted>
  <dcterms:created xsi:type="dcterms:W3CDTF">1996-10-08T23:32:33Z</dcterms:created>
  <dcterms:modified xsi:type="dcterms:W3CDTF">2023-09-24T02:20:08Z</dcterms:modified>
  <cp:category/>
  <cp:version/>
  <cp:contentType/>
  <cp:contentStatus/>
</cp:coreProperties>
</file>